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\\diskstation\dokumenty\Práce\A.Zdenek\Susice\Studentska\Projekt\Studentska_aktualizace rozpoctu_2022-01\"/>
    </mc:Choice>
  </mc:AlternateContent>
  <xr:revisionPtr revIDLastSave="0" documentId="8_{DAFD22BE-6662-4C37-8734-C7CE8FC84A7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SO 01 - Rekonstrukce kana..." sheetId="2" r:id="rId2"/>
    <sheet name="SO 11 - Rekonstrukce vodo..." sheetId="3" r:id="rId3"/>
    <sheet name="DSO 21.1 - Odstranění sep..." sheetId="4" r:id="rId4"/>
    <sheet name="VON - VON" sheetId="5" r:id="rId5"/>
    <sheet name="Pokyny pro vyplnění" sheetId="6" r:id="rId6"/>
  </sheets>
  <definedNames>
    <definedName name="_xlnm._FilterDatabase" localSheetId="3" hidden="1">'DSO 21.1 - Odstranění sep...'!$C$87:$K$252</definedName>
    <definedName name="_xlnm._FilterDatabase" localSheetId="1" hidden="1">'SO 01 - Rekonstrukce kana...'!$C$88:$K$988</definedName>
    <definedName name="_xlnm._FilterDatabase" localSheetId="2" hidden="1">'SO 11 - Rekonstrukce vodo...'!$C$84:$K$486</definedName>
    <definedName name="_xlnm._FilterDatabase" localSheetId="4" hidden="1">'VON - VON'!$C$83:$K$149</definedName>
    <definedName name="_xlnm.Print_Titles" localSheetId="3">'DSO 21.1 - Odstranění sep...'!$87:$87</definedName>
    <definedName name="_xlnm.Print_Titles" localSheetId="0">'Rekapitulace stavby'!$52:$52</definedName>
    <definedName name="_xlnm.Print_Titles" localSheetId="1">'SO 01 - Rekonstrukce kana...'!$88:$88</definedName>
    <definedName name="_xlnm.Print_Titles" localSheetId="2">'SO 11 - Rekonstrukce vodo...'!$84:$84</definedName>
    <definedName name="_xlnm.Print_Titles" localSheetId="4">'VON - VON'!$83:$83</definedName>
    <definedName name="_xlnm.Print_Area" localSheetId="3">'DSO 21.1 - Odstranění sep...'!$C$4:$J$39,'DSO 21.1 - Odstranění sep...'!$C$45:$J$69,'DSO 21.1 - Odstranění sep...'!$C$75:$K$252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  <definedName name="_xlnm.Print_Area" localSheetId="1">'SO 01 - Rekonstrukce kana...'!$C$4:$J$39,'SO 01 - Rekonstrukce kana...'!$C$45:$J$70,'SO 01 - Rekonstrukce kana...'!$C$76:$K$988</definedName>
    <definedName name="_xlnm.Print_Area" localSheetId="2">'SO 11 - Rekonstrukce vodo...'!$C$4:$J$39,'SO 11 - Rekonstrukce vodo...'!$C$45:$J$66,'SO 11 - Rekonstrukce vodo...'!$C$72:$K$486</definedName>
    <definedName name="_xlnm.Print_Area" localSheetId="4">'VON - VON'!$C$4:$J$39,'VON - VON'!$C$45:$J$65,'VON - VON'!$C$71:$K$149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/>
  <c r="J35" i="5"/>
  <c r="AX58" i="1" s="1"/>
  <c r="BI146" i="5"/>
  <c r="BH146" i="5"/>
  <c r="BG146" i="5"/>
  <c r="BF146" i="5"/>
  <c r="T146" i="5"/>
  <c r="R146" i="5"/>
  <c r="P146" i="5"/>
  <c r="BI142" i="5"/>
  <c r="BH142" i="5"/>
  <c r="BG142" i="5"/>
  <c r="BF142" i="5"/>
  <c r="T142" i="5"/>
  <c r="R142" i="5"/>
  <c r="P142" i="5"/>
  <c r="BI137" i="5"/>
  <c r="BH137" i="5"/>
  <c r="BG137" i="5"/>
  <c r="BF137" i="5"/>
  <c r="T137" i="5"/>
  <c r="R137" i="5"/>
  <c r="P137" i="5"/>
  <c r="BI133" i="5"/>
  <c r="BH133" i="5"/>
  <c r="BG133" i="5"/>
  <c r="BF133" i="5"/>
  <c r="T133" i="5"/>
  <c r="R133" i="5"/>
  <c r="P133" i="5"/>
  <c r="BI129" i="5"/>
  <c r="BH129" i="5"/>
  <c r="BG129" i="5"/>
  <c r="BF129" i="5"/>
  <c r="T129" i="5"/>
  <c r="R129" i="5"/>
  <c r="P129" i="5"/>
  <c r="BI125" i="5"/>
  <c r="BH125" i="5"/>
  <c r="BG125" i="5"/>
  <c r="BF125" i="5"/>
  <c r="T125" i="5"/>
  <c r="R125" i="5"/>
  <c r="P125" i="5"/>
  <c r="BI121" i="5"/>
  <c r="BH121" i="5"/>
  <c r="BG121" i="5"/>
  <c r="BF121" i="5"/>
  <c r="T121" i="5"/>
  <c r="R121" i="5"/>
  <c r="P121" i="5"/>
  <c r="BI116" i="5"/>
  <c r="BH116" i="5"/>
  <c r="BG116" i="5"/>
  <c r="BF116" i="5"/>
  <c r="T116" i="5"/>
  <c r="R116" i="5"/>
  <c r="P116" i="5"/>
  <c r="BI112" i="5"/>
  <c r="BH112" i="5"/>
  <c r="BG112" i="5"/>
  <c r="BF112" i="5"/>
  <c r="T112" i="5"/>
  <c r="R112" i="5"/>
  <c r="P112" i="5"/>
  <c r="BI107" i="5"/>
  <c r="BH107" i="5"/>
  <c r="BG107" i="5"/>
  <c r="BF107" i="5"/>
  <c r="T107" i="5"/>
  <c r="R107" i="5"/>
  <c r="P107" i="5"/>
  <c r="BI103" i="5"/>
  <c r="BH103" i="5"/>
  <c r="BG103" i="5"/>
  <c r="BF103" i="5"/>
  <c r="T103" i="5"/>
  <c r="R103" i="5"/>
  <c r="P103" i="5"/>
  <c r="BI99" i="5"/>
  <c r="BH99" i="5"/>
  <c r="BG99" i="5"/>
  <c r="BF99" i="5"/>
  <c r="T99" i="5"/>
  <c r="R99" i="5"/>
  <c r="P99" i="5"/>
  <c r="BI95" i="5"/>
  <c r="BH95" i="5"/>
  <c r="BG95" i="5"/>
  <c r="BF95" i="5"/>
  <c r="T95" i="5"/>
  <c r="R95" i="5"/>
  <c r="P95" i="5"/>
  <c r="BI91" i="5"/>
  <c r="BH91" i="5"/>
  <c r="BG91" i="5"/>
  <c r="BF91" i="5"/>
  <c r="T91" i="5"/>
  <c r="R91" i="5"/>
  <c r="P91" i="5"/>
  <c r="BI87" i="5"/>
  <c r="BH87" i="5"/>
  <c r="BG87" i="5"/>
  <c r="BF87" i="5"/>
  <c r="T87" i="5"/>
  <c r="R87" i="5"/>
  <c r="P87" i="5"/>
  <c r="F78" i="5"/>
  <c r="E76" i="5"/>
  <c r="F52" i="5"/>
  <c r="E50" i="5"/>
  <c r="J24" i="5"/>
  <c r="E24" i="5"/>
  <c r="J81" i="5" s="1"/>
  <c r="J23" i="5"/>
  <c r="J21" i="5"/>
  <c r="E21" i="5"/>
  <c r="J80" i="5" s="1"/>
  <c r="J20" i="5"/>
  <c r="J18" i="5"/>
  <c r="E18" i="5"/>
  <c r="F81" i="5" s="1"/>
  <c r="J17" i="5"/>
  <c r="J15" i="5"/>
  <c r="E15" i="5"/>
  <c r="F80" i="5" s="1"/>
  <c r="J14" i="5"/>
  <c r="J12" i="5"/>
  <c r="J52" i="5"/>
  <c r="E7" i="5"/>
  <c r="E48" i="5" s="1"/>
  <c r="J37" i="4"/>
  <c r="J36" i="4"/>
  <c r="AY57" i="1" s="1"/>
  <c r="J35" i="4"/>
  <c r="AX57" i="1"/>
  <c r="BI248" i="4"/>
  <c r="BH248" i="4"/>
  <c r="BG248" i="4"/>
  <c r="BF248" i="4"/>
  <c r="T248" i="4"/>
  <c r="T247" i="4" s="1"/>
  <c r="T246" i="4" s="1"/>
  <c r="R248" i="4"/>
  <c r="R247" i="4" s="1"/>
  <c r="R246" i="4" s="1"/>
  <c r="P248" i="4"/>
  <c r="P247" i="4"/>
  <c r="P246" i="4" s="1"/>
  <c r="BI244" i="4"/>
  <c r="BH244" i="4"/>
  <c r="BG244" i="4"/>
  <c r="BF244" i="4"/>
  <c r="T244" i="4"/>
  <c r="T243" i="4" s="1"/>
  <c r="R244" i="4"/>
  <c r="R243" i="4"/>
  <c r="P244" i="4"/>
  <c r="P243" i="4" s="1"/>
  <c r="BI238" i="4"/>
  <c r="BH238" i="4"/>
  <c r="BG238" i="4"/>
  <c r="BF238" i="4"/>
  <c r="T238" i="4"/>
  <c r="R238" i="4"/>
  <c r="P238" i="4"/>
  <c r="BI233" i="4"/>
  <c r="BH233" i="4"/>
  <c r="BG233" i="4"/>
  <c r="BF233" i="4"/>
  <c r="T233" i="4"/>
  <c r="R233" i="4"/>
  <c r="P233" i="4"/>
  <c r="BI229" i="4"/>
  <c r="BH229" i="4"/>
  <c r="BG229" i="4"/>
  <c r="BF229" i="4"/>
  <c r="T229" i="4"/>
  <c r="R229" i="4"/>
  <c r="P229" i="4"/>
  <c r="BI225" i="4"/>
  <c r="BH225" i="4"/>
  <c r="BG225" i="4"/>
  <c r="BF225" i="4"/>
  <c r="T225" i="4"/>
  <c r="R225" i="4"/>
  <c r="P225" i="4"/>
  <c r="BI220" i="4"/>
  <c r="BH220" i="4"/>
  <c r="BG220" i="4"/>
  <c r="BF220" i="4"/>
  <c r="T220" i="4"/>
  <c r="R220" i="4"/>
  <c r="P220" i="4"/>
  <c r="BI216" i="4"/>
  <c r="BH216" i="4"/>
  <c r="BG216" i="4"/>
  <c r="BF216" i="4"/>
  <c r="T216" i="4"/>
  <c r="R216" i="4"/>
  <c r="P216" i="4"/>
  <c r="BI212" i="4"/>
  <c r="BH212" i="4"/>
  <c r="BG212" i="4"/>
  <c r="BF212" i="4"/>
  <c r="T212" i="4"/>
  <c r="R212" i="4"/>
  <c r="P212" i="4"/>
  <c r="BI208" i="4"/>
  <c r="BH208" i="4"/>
  <c r="BG208" i="4"/>
  <c r="BF208" i="4"/>
  <c r="T208" i="4"/>
  <c r="R208" i="4"/>
  <c r="P208" i="4"/>
  <c r="BI204" i="4"/>
  <c r="BH204" i="4"/>
  <c r="BG204" i="4"/>
  <c r="BF204" i="4"/>
  <c r="T204" i="4"/>
  <c r="R204" i="4"/>
  <c r="P204" i="4"/>
  <c r="BI198" i="4"/>
  <c r="BH198" i="4"/>
  <c r="BG198" i="4"/>
  <c r="BF198" i="4"/>
  <c r="T198" i="4"/>
  <c r="R198" i="4"/>
  <c r="P198" i="4"/>
  <c r="BI194" i="4"/>
  <c r="BH194" i="4"/>
  <c r="BG194" i="4"/>
  <c r="BF194" i="4"/>
  <c r="T194" i="4"/>
  <c r="R194" i="4"/>
  <c r="P194" i="4"/>
  <c r="BI189" i="4"/>
  <c r="BH189" i="4"/>
  <c r="BG189" i="4"/>
  <c r="BF189" i="4"/>
  <c r="T189" i="4"/>
  <c r="R189" i="4"/>
  <c r="P189" i="4"/>
  <c r="BI184" i="4"/>
  <c r="BH184" i="4"/>
  <c r="BG184" i="4"/>
  <c r="BF184" i="4"/>
  <c r="T184" i="4"/>
  <c r="R184" i="4"/>
  <c r="P184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4" i="4"/>
  <c r="BH174" i="4"/>
  <c r="BG174" i="4"/>
  <c r="BF174" i="4"/>
  <c r="T174" i="4"/>
  <c r="R174" i="4"/>
  <c r="P174" i="4"/>
  <c r="BI168" i="4"/>
  <c r="BH168" i="4"/>
  <c r="BG168" i="4"/>
  <c r="BF168" i="4"/>
  <c r="T168" i="4"/>
  <c r="T167" i="4"/>
  <c r="R168" i="4"/>
  <c r="R167" i="4" s="1"/>
  <c r="P168" i="4"/>
  <c r="P167" i="4" s="1"/>
  <c r="BI163" i="4"/>
  <c r="BH163" i="4"/>
  <c r="BG163" i="4"/>
  <c r="BF163" i="4"/>
  <c r="T163" i="4"/>
  <c r="R163" i="4"/>
  <c r="P163" i="4"/>
  <c r="BI159" i="4"/>
  <c r="BH159" i="4"/>
  <c r="BG159" i="4"/>
  <c r="BF159" i="4"/>
  <c r="T159" i="4"/>
  <c r="R159" i="4"/>
  <c r="P159" i="4"/>
  <c r="BI155" i="4"/>
  <c r="BH155" i="4"/>
  <c r="BG155" i="4"/>
  <c r="BF155" i="4"/>
  <c r="T155" i="4"/>
  <c r="R155" i="4"/>
  <c r="P155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4" i="4"/>
  <c r="BH134" i="4"/>
  <c r="BG134" i="4"/>
  <c r="BF134" i="4"/>
  <c r="T134" i="4"/>
  <c r="R134" i="4"/>
  <c r="P134" i="4"/>
  <c r="BI129" i="4"/>
  <c r="BH129" i="4"/>
  <c r="BG129" i="4"/>
  <c r="BF129" i="4"/>
  <c r="T129" i="4"/>
  <c r="R129" i="4"/>
  <c r="P129" i="4"/>
  <c r="BI124" i="4"/>
  <c r="BH124" i="4"/>
  <c r="BG124" i="4"/>
  <c r="BF124" i="4"/>
  <c r="T124" i="4"/>
  <c r="R124" i="4"/>
  <c r="P124" i="4"/>
  <c r="BI116" i="4"/>
  <c r="BH116" i="4"/>
  <c r="BG116" i="4"/>
  <c r="BF116" i="4"/>
  <c r="T116" i="4"/>
  <c r="R116" i="4"/>
  <c r="P116" i="4"/>
  <c r="BI110" i="4"/>
  <c r="BH110" i="4"/>
  <c r="BG110" i="4"/>
  <c r="BF110" i="4"/>
  <c r="T110" i="4"/>
  <c r="R110" i="4"/>
  <c r="P110" i="4"/>
  <c r="BI105" i="4"/>
  <c r="BH105" i="4"/>
  <c r="BG105" i="4"/>
  <c r="BF105" i="4"/>
  <c r="T105" i="4"/>
  <c r="R105" i="4"/>
  <c r="P105" i="4"/>
  <c r="BI100" i="4"/>
  <c r="BH100" i="4"/>
  <c r="BG100" i="4"/>
  <c r="BF100" i="4"/>
  <c r="T100" i="4"/>
  <c r="R100" i="4"/>
  <c r="P100" i="4"/>
  <c r="BI96" i="4"/>
  <c r="BH96" i="4"/>
  <c r="BG96" i="4"/>
  <c r="BF96" i="4"/>
  <c r="T96" i="4"/>
  <c r="R96" i="4"/>
  <c r="P96" i="4"/>
  <c r="BI91" i="4"/>
  <c r="BH91" i="4"/>
  <c r="BG91" i="4"/>
  <c r="BF91" i="4"/>
  <c r="T91" i="4"/>
  <c r="R91" i="4"/>
  <c r="P91" i="4"/>
  <c r="F82" i="4"/>
  <c r="E80" i="4"/>
  <c r="F52" i="4"/>
  <c r="E50" i="4"/>
  <c r="J24" i="4"/>
  <c r="E24" i="4"/>
  <c r="J85" i="4" s="1"/>
  <c r="J23" i="4"/>
  <c r="J21" i="4"/>
  <c r="E21" i="4"/>
  <c r="J54" i="4"/>
  <c r="J20" i="4"/>
  <c r="J18" i="4"/>
  <c r="E18" i="4"/>
  <c r="F55" i="4" s="1"/>
  <c r="J17" i="4"/>
  <c r="J15" i="4"/>
  <c r="E15" i="4"/>
  <c r="F84" i="4" s="1"/>
  <c r="J14" i="4"/>
  <c r="J12" i="4"/>
  <c r="J82" i="4" s="1"/>
  <c r="E7" i="4"/>
  <c r="E78" i="4" s="1"/>
  <c r="J37" i="3"/>
  <c r="J36" i="3"/>
  <c r="AY56" i="1"/>
  <c r="J35" i="3"/>
  <c r="AX56" i="1" s="1"/>
  <c r="BI484" i="3"/>
  <c r="BH484" i="3"/>
  <c r="BG484" i="3"/>
  <c r="BF484" i="3"/>
  <c r="T484" i="3"/>
  <c r="T483" i="3"/>
  <c r="R484" i="3"/>
  <c r="R483" i="3" s="1"/>
  <c r="P484" i="3"/>
  <c r="P483" i="3"/>
  <c r="BI479" i="3"/>
  <c r="BH479" i="3"/>
  <c r="BG479" i="3"/>
  <c r="BF479" i="3"/>
  <c r="T479" i="3"/>
  <c r="R479" i="3"/>
  <c r="P479" i="3"/>
  <c r="BI475" i="3"/>
  <c r="BH475" i="3"/>
  <c r="BG475" i="3"/>
  <c r="BF475" i="3"/>
  <c r="T475" i="3"/>
  <c r="R475" i="3"/>
  <c r="P475" i="3"/>
  <c r="BI471" i="3"/>
  <c r="BH471" i="3"/>
  <c r="BG471" i="3"/>
  <c r="BF471" i="3"/>
  <c r="T471" i="3"/>
  <c r="R471" i="3"/>
  <c r="P471" i="3"/>
  <c r="BI466" i="3"/>
  <c r="BH466" i="3"/>
  <c r="BG466" i="3"/>
  <c r="BF466" i="3"/>
  <c r="T466" i="3"/>
  <c r="R466" i="3"/>
  <c r="P466" i="3"/>
  <c r="BI461" i="3"/>
  <c r="BH461" i="3"/>
  <c r="BG461" i="3"/>
  <c r="BF461" i="3"/>
  <c r="T461" i="3"/>
  <c r="R461" i="3"/>
  <c r="P461" i="3"/>
  <c r="BI457" i="3"/>
  <c r="BH457" i="3"/>
  <c r="BG457" i="3"/>
  <c r="BF457" i="3"/>
  <c r="T457" i="3"/>
  <c r="R457" i="3"/>
  <c r="P457" i="3"/>
  <c r="BI453" i="3"/>
  <c r="BH453" i="3"/>
  <c r="BG453" i="3"/>
  <c r="BF453" i="3"/>
  <c r="T453" i="3"/>
  <c r="R453" i="3"/>
  <c r="P453" i="3"/>
  <c r="BI449" i="3"/>
  <c r="BH449" i="3"/>
  <c r="BG449" i="3"/>
  <c r="BF449" i="3"/>
  <c r="T449" i="3"/>
  <c r="R449" i="3"/>
  <c r="P449" i="3"/>
  <c r="BI445" i="3"/>
  <c r="BH445" i="3"/>
  <c r="BG445" i="3"/>
  <c r="BF445" i="3"/>
  <c r="T445" i="3"/>
  <c r="R445" i="3"/>
  <c r="P445" i="3"/>
  <c r="BI441" i="3"/>
  <c r="BH441" i="3"/>
  <c r="BG441" i="3"/>
  <c r="BF441" i="3"/>
  <c r="T441" i="3"/>
  <c r="R441" i="3"/>
  <c r="P441" i="3"/>
  <c r="BI437" i="3"/>
  <c r="BH437" i="3"/>
  <c r="BG437" i="3"/>
  <c r="BF437" i="3"/>
  <c r="T437" i="3"/>
  <c r="R437" i="3"/>
  <c r="P437" i="3"/>
  <c r="BI433" i="3"/>
  <c r="BH433" i="3"/>
  <c r="BG433" i="3"/>
  <c r="BF433" i="3"/>
  <c r="T433" i="3"/>
  <c r="R433" i="3"/>
  <c r="P433" i="3"/>
  <c r="BI429" i="3"/>
  <c r="BH429" i="3"/>
  <c r="BG429" i="3"/>
  <c r="BF429" i="3"/>
  <c r="T429" i="3"/>
  <c r="R429" i="3"/>
  <c r="P429" i="3"/>
  <c r="BI425" i="3"/>
  <c r="BH425" i="3"/>
  <c r="BG425" i="3"/>
  <c r="BF425" i="3"/>
  <c r="T425" i="3"/>
  <c r="R425" i="3"/>
  <c r="P425" i="3"/>
  <c r="BI421" i="3"/>
  <c r="BH421" i="3"/>
  <c r="BG421" i="3"/>
  <c r="BF421" i="3"/>
  <c r="T421" i="3"/>
  <c r="R421" i="3"/>
  <c r="P421" i="3"/>
  <c r="BI417" i="3"/>
  <c r="BH417" i="3"/>
  <c r="BG417" i="3"/>
  <c r="BF417" i="3"/>
  <c r="T417" i="3"/>
  <c r="R417" i="3"/>
  <c r="P417" i="3"/>
  <c r="BI413" i="3"/>
  <c r="BH413" i="3"/>
  <c r="BG413" i="3"/>
  <c r="BF413" i="3"/>
  <c r="T413" i="3"/>
  <c r="R413" i="3"/>
  <c r="P413" i="3"/>
  <c r="BI409" i="3"/>
  <c r="BH409" i="3"/>
  <c r="BG409" i="3"/>
  <c r="BF409" i="3"/>
  <c r="T409" i="3"/>
  <c r="R409" i="3"/>
  <c r="P409" i="3"/>
  <c r="BI405" i="3"/>
  <c r="BH405" i="3"/>
  <c r="BG405" i="3"/>
  <c r="BF405" i="3"/>
  <c r="T405" i="3"/>
  <c r="R405" i="3"/>
  <c r="P405" i="3"/>
  <c r="BI401" i="3"/>
  <c r="BH401" i="3"/>
  <c r="BG401" i="3"/>
  <c r="BF401" i="3"/>
  <c r="T401" i="3"/>
  <c r="R401" i="3"/>
  <c r="P401" i="3"/>
  <c r="BI397" i="3"/>
  <c r="BH397" i="3"/>
  <c r="BG397" i="3"/>
  <c r="BF397" i="3"/>
  <c r="T397" i="3"/>
  <c r="R397" i="3"/>
  <c r="P397" i="3"/>
  <c r="BI393" i="3"/>
  <c r="BH393" i="3"/>
  <c r="BG393" i="3"/>
  <c r="BF393" i="3"/>
  <c r="T393" i="3"/>
  <c r="R393" i="3"/>
  <c r="P393" i="3"/>
  <c r="BI389" i="3"/>
  <c r="BH389" i="3"/>
  <c r="BG389" i="3"/>
  <c r="BF389" i="3"/>
  <c r="T389" i="3"/>
  <c r="R389" i="3"/>
  <c r="P389" i="3"/>
  <c r="BI385" i="3"/>
  <c r="BH385" i="3"/>
  <c r="BG385" i="3"/>
  <c r="BF385" i="3"/>
  <c r="T385" i="3"/>
  <c r="R385" i="3"/>
  <c r="P385" i="3"/>
  <c r="BI381" i="3"/>
  <c r="BH381" i="3"/>
  <c r="BG381" i="3"/>
  <c r="BF381" i="3"/>
  <c r="T381" i="3"/>
  <c r="R381" i="3"/>
  <c r="P381" i="3"/>
  <c r="BI377" i="3"/>
  <c r="BH377" i="3"/>
  <c r="BG377" i="3"/>
  <c r="BF377" i="3"/>
  <c r="T377" i="3"/>
  <c r="R377" i="3"/>
  <c r="P377" i="3"/>
  <c r="BI373" i="3"/>
  <c r="BH373" i="3"/>
  <c r="BG373" i="3"/>
  <c r="BF373" i="3"/>
  <c r="T373" i="3"/>
  <c r="R373" i="3"/>
  <c r="P373" i="3"/>
  <c r="BI369" i="3"/>
  <c r="BH369" i="3"/>
  <c r="BG369" i="3"/>
  <c r="BF369" i="3"/>
  <c r="T369" i="3"/>
  <c r="R369" i="3"/>
  <c r="P369" i="3"/>
  <c r="BI365" i="3"/>
  <c r="BH365" i="3"/>
  <c r="BG365" i="3"/>
  <c r="BF365" i="3"/>
  <c r="T365" i="3"/>
  <c r="R365" i="3"/>
  <c r="P365" i="3"/>
  <c r="BI361" i="3"/>
  <c r="BH361" i="3"/>
  <c r="BG361" i="3"/>
  <c r="BF361" i="3"/>
  <c r="T361" i="3"/>
  <c r="R361" i="3"/>
  <c r="P361" i="3"/>
  <c r="BI357" i="3"/>
  <c r="BH357" i="3"/>
  <c r="BG357" i="3"/>
  <c r="BF357" i="3"/>
  <c r="T357" i="3"/>
  <c r="R357" i="3"/>
  <c r="P357" i="3"/>
  <c r="BI353" i="3"/>
  <c r="BH353" i="3"/>
  <c r="BG353" i="3"/>
  <c r="BF353" i="3"/>
  <c r="T353" i="3"/>
  <c r="R353" i="3"/>
  <c r="P353" i="3"/>
  <c r="BI349" i="3"/>
  <c r="BH349" i="3"/>
  <c r="BG349" i="3"/>
  <c r="BF349" i="3"/>
  <c r="T349" i="3"/>
  <c r="R349" i="3"/>
  <c r="P349" i="3"/>
  <c r="BI345" i="3"/>
  <c r="BH345" i="3"/>
  <c r="BG345" i="3"/>
  <c r="BF345" i="3"/>
  <c r="T345" i="3"/>
  <c r="R345" i="3"/>
  <c r="P345" i="3"/>
  <c r="BI341" i="3"/>
  <c r="BH341" i="3"/>
  <c r="BG341" i="3"/>
  <c r="BF341" i="3"/>
  <c r="T341" i="3"/>
  <c r="R341" i="3"/>
  <c r="P341" i="3"/>
  <c r="BI337" i="3"/>
  <c r="BH337" i="3"/>
  <c r="BG337" i="3"/>
  <c r="BF337" i="3"/>
  <c r="T337" i="3"/>
  <c r="R337" i="3"/>
  <c r="P337" i="3"/>
  <c r="BI333" i="3"/>
  <c r="BH333" i="3"/>
  <c r="BG333" i="3"/>
  <c r="BF333" i="3"/>
  <c r="T333" i="3"/>
  <c r="R333" i="3"/>
  <c r="P333" i="3"/>
  <c r="BI329" i="3"/>
  <c r="BH329" i="3"/>
  <c r="BG329" i="3"/>
  <c r="BF329" i="3"/>
  <c r="T329" i="3"/>
  <c r="R329" i="3"/>
  <c r="P329" i="3"/>
  <c r="BI325" i="3"/>
  <c r="BH325" i="3"/>
  <c r="BG325" i="3"/>
  <c r="BF325" i="3"/>
  <c r="T325" i="3"/>
  <c r="R325" i="3"/>
  <c r="P325" i="3"/>
  <c r="BI320" i="3"/>
  <c r="BH320" i="3"/>
  <c r="BG320" i="3"/>
  <c r="BF320" i="3"/>
  <c r="T320" i="3"/>
  <c r="R320" i="3"/>
  <c r="P320" i="3"/>
  <c r="BI316" i="3"/>
  <c r="BH316" i="3"/>
  <c r="BG316" i="3"/>
  <c r="BF316" i="3"/>
  <c r="T316" i="3"/>
  <c r="R316" i="3"/>
  <c r="P316" i="3"/>
  <c r="BI311" i="3"/>
  <c r="BH311" i="3"/>
  <c r="BG311" i="3"/>
  <c r="BF311" i="3"/>
  <c r="T311" i="3"/>
  <c r="R311" i="3"/>
  <c r="P311" i="3"/>
  <c r="BI307" i="3"/>
  <c r="BH307" i="3"/>
  <c r="BG307" i="3"/>
  <c r="BF307" i="3"/>
  <c r="T307" i="3"/>
  <c r="R307" i="3"/>
  <c r="P307" i="3"/>
  <c r="BI302" i="3"/>
  <c r="BH302" i="3"/>
  <c r="BG302" i="3"/>
  <c r="BF302" i="3"/>
  <c r="T302" i="3"/>
  <c r="R302" i="3"/>
  <c r="P302" i="3"/>
  <c r="BI298" i="3"/>
  <c r="BH298" i="3"/>
  <c r="BG298" i="3"/>
  <c r="BF298" i="3"/>
  <c r="T298" i="3"/>
  <c r="R298" i="3"/>
  <c r="P298" i="3"/>
  <c r="BI294" i="3"/>
  <c r="BH294" i="3"/>
  <c r="BG294" i="3"/>
  <c r="BF294" i="3"/>
  <c r="T294" i="3"/>
  <c r="R294" i="3"/>
  <c r="P294" i="3"/>
  <c r="BI289" i="3"/>
  <c r="BH289" i="3"/>
  <c r="BG289" i="3"/>
  <c r="BF289" i="3"/>
  <c r="T289" i="3"/>
  <c r="R289" i="3"/>
  <c r="P289" i="3"/>
  <c r="BI285" i="3"/>
  <c r="BH285" i="3"/>
  <c r="BG285" i="3"/>
  <c r="BF285" i="3"/>
  <c r="T285" i="3"/>
  <c r="R285" i="3"/>
  <c r="P285" i="3"/>
  <c r="BI281" i="3"/>
  <c r="BH281" i="3"/>
  <c r="BG281" i="3"/>
  <c r="BF281" i="3"/>
  <c r="T281" i="3"/>
  <c r="R281" i="3"/>
  <c r="P281" i="3"/>
  <c r="BI276" i="3"/>
  <c r="BH276" i="3"/>
  <c r="BG276" i="3"/>
  <c r="BF276" i="3"/>
  <c r="T276" i="3"/>
  <c r="R276" i="3"/>
  <c r="P276" i="3"/>
  <c r="BI271" i="3"/>
  <c r="BH271" i="3"/>
  <c r="BG271" i="3"/>
  <c r="BF271" i="3"/>
  <c r="T271" i="3"/>
  <c r="R271" i="3"/>
  <c r="P271" i="3"/>
  <c r="BI266" i="3"/>
  <c r="BH266" i="3"/>
  <c r="BG266" i="3"/>
  <c r="BF266" i="3"/>
  <c r="T266" i="3"/>
  <c r="R266" i="3"/>
  <c r="P266" i="3"/>
  <c r="BI262" i="3"/>
  <c r="BH262" i="3"/>
  <c r="BG262" i="3"/>
  <c r="BF262" i="3"/>
  <c r="T262" i="3"/>
  <c r="R262" i="3"/>
  <c r="P262" i="3"/>
  <c r="BI257" i="3"/>
  <c r="BH257" i="3"/>
  <c r="BG257" i="3"/>
  <c r="BF257" i="3"/>
  <c r="T257" i="3"/>
  <c r="R257" i="3"/>
  <c r="P257" i="3"/>
  <c r="BI253" i="3"/>
  <c r="BH253" i="3"/>
  <c r="BG253" i="3"/>
  <c r="BF253" i="3"/>
  <c r="T253" i="3"/>
  <c r="R253" i="3"/>
  <c r="P253" i="3"/>
  <c r="BI249" i="3"/>
  <c r="BH249" i="3"/>
  <c r="BG249" i="3"/>
  <c r="BF249" i="3"/>
  <c r="T249" i="3"/>
  <c r="R249" i="3"/>
  <c r="P249" i="3"/>
  <c r="BI243" i="3"/>
  <c r="BH243" i="3"/>
  <c r="BG243" i="3"/>
  <c r="BF243" i="3"/>
  <c r="T243" i="3"/>
  <c r="R243" i="3"/>
  <c r="P243" i="3"/>
  <c r="BI236" i="3"/>
  <c r="BH236" i="3"/>
  <c r="BG236" i="3"/>
  <c r="BF236" i="3"/>
  <c r="T236" i="3"/>
  <c r="R236" i="3"/>
  <c r="P236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22" i="3"/>
  <c r="BH222" i="3"/>
  <c r="BG222" i="3"/>
  <c r="BF222" i="3"/>
  <c r="T222" i="3"/>
  <c r="R222" i="3"/>
  <c r="P222" i="3"/>
  <c r="BI217" i="3"/>
  <c r="BH217" i="3"/>
  <c r="BG217" i="3"/>
  <c r="BF217" i="3"/>
  <c r="T217" i="3"/>
  <c r="R217" i="3"/>
  <c r="P217" i="3"/>
  <c r="BI212" i="3"/>
  <c r="BH212" i="3"/>
  <c r="BG212" i="3"/>
  <c r="BF212" i="3"/>
  <c r="T212" i="3"/>
  <c r="R212" i="3"/>
  <c r="P212" i="3"/>
  <c r="BI205" i="3"/>
  <c r="BH205" i="3"/>
  <c r="BG205" i="3"/>
  <c r="BF205" i="3"/>
  <c r="T205" i="3"/>
  <c r="R205" i="3"/>
  <c r="P205" i="3"/>
  <c r="BI194" i="3"/>
  <c r="BH194" i="3"/>
  <c r="BG194" i="3"/>
  <c r="BF194" i="3"/>
  <c r="T194" i="3"/>
  <c r="R194" i="3"/>
  <c r="P194" i="3"/>
  <c r="BI189" i="3"/>
  <c r="BH189" i="3"/>
  <c r="BG189" i="3"/>
  <c r="BF189" i="3"/>
  <c r="T189" i="3"/>
  <c r="R189" i="3"/>
  <c r="P189" i="3"/>
  <c r="BI184" i="3"/>
  <c r="BH184" i="3"/>
  <c r="BG184" i="3"/>
  <c r="BF184" i="3"/>
  <c r="T184" i="3"/>
  <c r="R184" i="3"/>
  <c r="P184" i="3"/>
  <c r="BI179" i="3"/>
  <c r="BH179" i="3"/>
  <c r="BG179" i="3"/>
  <c r="BF179" i="3"/>
  <c r="T179" i="3"/>
  <c r="R179" i="3"/>
  <c r="P179" i="3"/>
  <c r="BI174" i="3"/>
  <c r="BH174" i="3"/>
  <c r="BG174" i="3"/>
  <c r="BF174" i="3"/>
  <c r="T174" i="3"/>
  <c r="R174" i="3"/>
  <c r="P174" i="3"/>
  <c r="BI169" i="3"/>
  <c r="BH169" i="3"/>
  <c r="BG169" i="3"/>
  <c r="BF169" i="3"/>
  <c r="T169" i="3"/>
  <c r="R169" i="3"/>
  <c r="P169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46" i="3"/>
  <c r="BH146" i="3"/>
  <c r="BG146" i="3"/>
  <c r="BF146" i="3"/>
  <c r="T146" i="3"/>
  <c r="R146" i="3"/>
  <c r="P146" i="3"/>
  <c r="BI141" i="3"/>
  <c r="BH141" i="3"/>
  <c r="BG141" i="3"/>
  <c r="BF141" i="3"/>
  <c r="T141" i="3"/>
  <c r="R141" i="3"/>
  <c r="P141" i="3"/>
  <c r="BI126" i="3"/>
  <c r="BH126" i="3"/>
  <c r="BG126" i="3"/>
  <c r="BF126" i="3"/>
  <c r="T126" i="3"/>
  <c r="R126" i="3"/>
  <c r="P126" i="3"/>
  <c r="BI117" i="3"/>
  <c r="BH117" i="3"/>
  <c r="BG117" i="3"/>
  <c r="BF117" i="3"/>
  <c r="T117" i="3"/>
  <c r="R117" i="3"/>
  <c r="P117" i="3"/>
  <c r="BI113" i="3"/>
  <c r="BH113" i="3"/>
  <c r="BG113" i="3"/>
  <c r="BF113" i="3"/>
  <c r="T113" i="3"/>
  <c r="R113" i="3"/>
  <c r="P113" i="3"/>
  <c r="BI109" i="3"/>
  <c r="BH109" i="3"/>
  <c r="BG109" i="3"/>
  <c r="BF109" i="3"/>
  <c r="T109" i="3"/>
  <c r="R109" i="3"/>
  <c r="P109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BI88" i="3"/>
  <c r="BH88" i="3"/>
  <c r="BG88" i="3"/>
  <c r="BF88" i="3"/>
  <c r="T88" i="3"/>
  <c r="R88" i="3"/>
  <c r="P88" i="3"/>
  <c r="F79" i="3"/>
  <c r="E77" i="3"/>
  <c r="F52" i="3"/>
  <c r="E50" i="3"/>
  <c r="J24" i="3"/>
  <c r="E24" i="3"/>
  <c r="J82" i="3"/>
  <c r="J23" i="3"/>
  <c r="J21" i="3"/>
  <c r="E21" i="3"/>
  <c r="J81" i="3" s="1"/>
  <c r="J20" i="3"/>
  <c r="J18" i="3"/>
  <c r="E18" i="3"/>
  <c r="F55" i="3" s="1"/>
  <c r="J17" i="3"/>
  <c r="J15" i="3"/>
  <c r="E15" i="3"/>
  <c r="F81" i="3"/>
  <c r="J14" i="3"/>
  <c r="J12" i="3"/>
  <c r="J52" i="3" s="1"/>
  <c r="E7" i="3"/>
  <c r="E48" i="3" s="1"/>
  <c r="J37" i="2"/>
  <c r="J36" i="2"/>
  <c r="AY55" i="1"/>
  <c r="J35" i="2"/>
  <c r="AX55" i="1"/>
  <c r="BI986" i="2"/>
  <c r="BH986" i="2"/>
  <c r="BG986" i="2"/>
  <c r="BF986" i="2"/>
  <c r="T986" i="2"/>
  <c r="T985" i="2" s="1"/>
  <c r="R986" i="2"/>
  <c r="R985" i="2" s="1"/>
  <c r="P986" i="2"/>
  <c r="P985" i="2"/>
  <c r="BI980" i="2"/>
  <c r="BH980" i="2"/>
  <c r="BG980" i="2"/>
  <c r="BF980" i="2"/>
  <c r="T980" i="2"/>
  <c r="R980" i="2"/>
  <c r="P980" i="2"/>
  <c r="BI975" i="2"/>
  <c r="BH975" i="2"/>
  <c r="BG975" i="2"/>
  <c r="BF975" i="2"/>
  <c r="T975" i="2"/>
  <c r="R975" i="2"/>
  <c r="P975" i="2"/>
  <c r="BI970" i="2"/>
  <c r="BH970" i="2"/>
  <c r="BG970" i="2"/>
  <c r="BF970" i="2"/>
  <c r="T970" i="2"/>
  <c r="R970" i="2"/>
  <c r="P970" i="2"/>
  <c r="BI966" i="2"/>
  <c r="BH966" i="2"/>
  <c r="BG966" i="2"/>
  <c r="BF966" i="2"/>
  <c r="T966" i="2"/>
  <c r="R966" i="2"/>
  <c r="P966" i="2"/>
  <c r="BI962" i="2"/>
  <c r="BH962" i="2"/>
  <c r="BG962" i="2"/>
  <c r="BF962" i="2"/>
  <c r="T962" i="2"/>
  <c r="R962" i="2"/>
  <c r="P962" i="2"/>
  <c r="BI956" i="2"/>
  <c r="BH956" i="2"/>
  <c r="BG956" i="2"/>
  <c r="BF956" i="2"/>
  <c r="T956" i="2"/>
  <c r="R956" i="2"/>
  <c r="P956" i="2"/>
  <c r="BI952" i="2"/>
  <c r="BH952" i="2"/>
  <c r="BG952" i="2"/>
  <c r="BF952" i="2"/>
  <c r="T952" i="2"/>
  <c r="R952" i="2"/>
  <c r="P952" i="2"/>
  <c r="BI948" i="2"/>
  <c r="BH948" i="2"/>
  <c r="BG948" i="2"/>
  <c r="BF948" i="2"/>
  <c r="T948" i="2"/>
  <c r="R948" i="2"/>
  <c r="P948" i="2"/>
  <c r="BI944" i="2"/>
  <c r="BH944" i="2"/>
  <c r="BG944" i="2"/>
  <c r="BF944" i="2"/>
  <c r="T944" i="2"/>
  <c r="R944" i="2"/>
  <c r="P944" i="2"/>
  <c r="BI939" i="2"/>
  <c r="BH939" i="2"/>
  <c r="BG939" i="2"/>
  <c r="BF939" i="2"/>
  <c r="T939" i="2"/>
  <c r="R939" i="2"/>
  <c r="P939" i="2"/>
  <c r="BI934" i="2"/>
  <c r="BH934" i="2"/>
  <c r="BG934" i="2"/>
  <c r="BF934" i="2"/>
  <c r="T934" i="2"/>
  <c r="R934" i="2"/>
  <c r="P934" i="2"/>
  <c r="BI930" i="2"/>
  <c r="BH930" i="2"/>
  <c r="BG930" i="2"/>
  <c r="BF930" i="2"/>
  <c r="T930" i="2"/>
  <c r="R930" i="2"/>
  <c r="P930" i="2"/>
  <c r="BI925" i="2"/>
  <c r="BH925" i="2"/>
  <c r="BG925" i="2"/>
  <c r="BF925" i="2"/>
  <c r="T925" i="2"/>
  <c r="R925" i="2"/>
  <c r="P925" i="2"/>
  <c r="BI921" i="2"/>
  <c r="BH921" i="2"/>
  <c r="BG921" i="2"/>
  <c r="BF921" i="2"/>
  <c r="T921" i="2"/>
  <c r="R921" i="2"/>
  <c r="P921" i="2"/>
  <c r="BI915" i="2"/>
  <c r="BH915" i="2"/>
  <c r="BG915" i="2"/>
  <c r="BF915" i="2"/>
  <c r="T915" i="2"/>
  <c r="R915" i="2"/>
  <c r="P915" i="2"/>
  <c r="BI911" i="2"/>
  <c r="BH911" i="2"/>
  <c r="BG911" i="2"/>
  <c r="BF911" i="2"/>
  <c r="T911" i="2"/>
  <c r="R911" i="2"/>
  <c r="P911" i="2"/>
  <c r="BI907" i="2"/>
  <c r="BH907" i="2"/>
  <c r="BG907" i="2"/>
  <c r="BF907" i="2"/>
  <c r="T907" i="2"/>
  <c r="R907" i="2"/>
  <c r="P907" i="2"/>
  <c r="BI902" i="2"/>
  <c r="BH902" i="2"/>
  <c r="BG902" i="2"/>
  <c r="BF902" i="2"/>
  <c r="T902" i="2"/>
  <c r="R902" i="2"/>
  <c r="P902" i="2"/>
  <c r="BI898" i="2"/>
  <c r="BH898" i="2"/>
  <c r="BG898" i="2"/>
  <c r="BF898" i="2"/>
  <c r="T898" i="2"/>
  <c r="R898" i="2"/>
  <c r="P898" i="2"/>
  <c r="BI894" i="2"/>
  <c r="BH894" i="2"/>
  <c r="BG894" i="2"/>
  <c r="BF894" i="2"/>
  <c r="T894" i="2"/>
  <c r="R894" i="2"/>
  <c r="P894" i="2"/>
  <c r="BI889" i="2"/>
  <c r="BH889" i="2"/>
  <c r="BG889" i="2"/>
  <c r="BF889" i="2"/>
  <c r="T889" i="2"/>
  <c r="R889" i="2"/>
  <c r="P889" i="2"/>
  <c r="BI885" i="2"/>
  <c r="BH885" i="2"/>
  <c r="BG885" i="2"/>
  <c r="BF885" i="2"/>
  <c r="T885" i="2"/>
  <c r="R885" i="2"/>
  <c r="P885" i="2"/>
  <c r="BI881" i="2"/>
  <c r="BH881" i="2"/>
  <c r="BG881" i="2"/>
  <c r="BF881" i="2"/>
  <c r="T881" i="2"/>
  <c r="R881" i="2"/>
  <c r="P881" i="2"/>
  <c r="BI877" i="2"/>
  <c r="BH877" i="2"/>
  <c r="BG877" i="2"/>
  <c r="BF877" i="2"/>
  <c r="T877" i="2"/>
  <c r="R877" i="2"/>
  <c r="P877" i="2"/>
  <c r="BI873" i="2"/>
  <c r="BH873" i="2"/>
  <c r="BG873" i="2"/>
  <c r="BF873" i="2"/>
  <c r="T873" i="2"/>
  <c r="R873" i="2"/>
  <c r="P873" i="2"/>
  <c r="BI869" i="2"/>
  <c r="BH869" i="2"/>
  <c r="BG869" i="2"/>
  <c r="BF869" i="2"/>
  <c r="T869" i="2"/>
  <c r="R869" i="2"/>
  <c r="P869" i="2"/>
  <c r="BI865" i="2"/>
  <c r="BH865" i="2"/>
  <c r="BG865" i="2"/>
  <c r="BF865" i="2"/>
  <c r="T865" i="2"/>
  <c r="R865" i="2"/>
  <c r="P865" i="2"/>
  <c r="BI861" i="2"/>
  <c r="BH861" i="2"/>
  <c r="BG861" i="2"/>
  <c r="BF861" i="2"/>
  <c r="T861" i="2"/>
  <c r="R861" i="2"/>
  <c r="P861" i="2"/>
  <c r="BI857" i="2"/>
  <c r="BH857" i="2"/>
  <c r="BG857" i="2"/>
  <c r="BF857" i="2"/>
  <c r="T857" i="2"/>
  <c r="R857" i="2"/>
  <c r="P857" i="2"/>
  <c r="BI853" i="2"/>
  <c r="BH853" i="2"/>
  <c r="BG853" i="2"/>
  <c r="BF853" i="2"/>
  <c r="T853" i="2"/>
  <c r="R853" i="2"/>
  <c r="P853" i="2"/>
  <c r="BI849" i="2"/>
  <c r="BH849" i="2"/>
  <c r="BG849" i="2"/>
  <c r="BF849" i="2"/>
  <c r="T849" i="2"/>
  <c r="R849" i="2"/>
  <c r="P849" i="2"/>
  <c r="BI845" i="2"/>
  <c r="BH845" i="2"/>
  <c r="BG845" i="2"/>
  <c r="BF845" i="2"/>
  <c r="T845" i="2"/>
  <c r="R845" i="2"/>
  <c r="P845" i="2"/>
  <c r="BI841" i="2"/>
  <c r="BH841" i="2"/>
  <c r="BG841" i="2"/>
  <c r="BF841" i="2"/>
  <c r="T841" i="2"/>
  <c r="R841" i="2"/>
  <c r="P841" i="2"/>
  <c r="BI836" i="2"/>
  <c r="BH836" i="2"/>
  <c r="BG836" i="2"/>
  <c r="BF836" i="2"/>
  <c r="T836" i="2"/>
  <c r="R836" i="2"/>
  <c r="P836" i="2"/>
  <c r="BI831" i="2"/>
  <c r="BH831" i="2"/>
  <c r="BG831" i="2"/>
  <c r="BF831" i="2"/>
  <c r="T831" i="2"/>
  <c r="R831" i="2"/>
  <c r="P831" i="2"/>
  <c r="BI827" i="2"/>
  <c r="BH827" i="2"/>
  <c r="BG827" i="2"/>
  <c r="BF827" i="2"/>
  <c r="T827" i="2"/>
  <c r="R827" i="2"/>
  <c r="P827" i="2"/>
  <c r="BI823" i="2"/>
  <c r="BH823" i="2"/>
  <c r="BG823" i="2"/>
  <c r="BF823" i="2"/>
  <c r="T823" i="2"/>
  <c r="R823" i="2"/>
  <c r="P823" i="2"/>
  <c r="BI819" i="2"/>
  <c r="BH819" i="2"/>
  <c r="BG819" i="2"/>
  <c r="BF819" i="2"/>
  <c r="T819" i="2"/>
  <c r="R819" i="2"/>
  <c r="P819" i="2"/>
  <c r="BI815" i="2"/>
  <c r="BH815" i="2"/>
  <c r="BG815" i="2"/>
  <c r="BF815" i="2"/>
  <c r="T815" i="2"/>
  <c r="R815" i="2"/>
  <c r="P815" i="2"/>
  <c r="BI811" i="2"/>
  <c r="BH811" i="2"/>
  <c r="BG811" i="2"/>
  <c r="BF811" i="2"/>
  <c r="T811" i="2"/>
  <c r="R811" i="2"/>
  <c r="P811" i="2"/>
  <c r="BI807" i="2"/>
  <c r="BH807" i="2"/>
  <c r="BG807" i="2"/>
  <c r="BF807" i="2"/>
  <c r="T807" i="2"/>
  <c r="R807" i="2"/>
  <c r="P807" i="2"/>
  <c r="BI803" i="2"/>
  <c r="BH803" i="2"/>
  <c r="BG803" i="2"/>
  <c r="BF803" i="2"/>
  <c r="T803" i="2"/>
  <c r="R803" i="2"/>
  <c r="P803" i="2"/>
  <c r="BI799" i="2"/>
  <c r="BH799" i="2"/>
  <c r="BG799" i="2"/>
  <c r="BF799" i="2"/>
  <c r="T799" i="2"/>
  <c r="R799" i="2"/>
  <c r="P799" i="2"/>
  <c r="BI795" i="2"/>
  <c r="BH795" i="2"/>
  <c r="BG795" i="2"/>
  <c r="BF795" i="2"/>
  <c r="T795" i="2"/>
  <c r="R795" i="2"/>
  <c r="P795" i="2"/>
  <c r="BI791" i="2"/>
  <c r="BH791" i="2"/>
  <c r="BG791" i="2"/>
  <c r="BF791" i="2"/>
  <c r="T791" i="2"/>
  <c r="R791" i="2"/>
  <c r="P791" i="2"/>
  <c r="BI787" i="2"/>
  <c r="BH787" i="2"/>
  <c r="BG787" i="2"/>
  <c r="BF787" i="2"/>
  <c r="T787" i="2"/>
  <c r="R787" i="2"/>
  <c r="P787" i="2"/>
  <c r="BI783" i="2"/>
  <c r="BH783" i="2"/>
  <c r="BG783" i="2"/>
  <c r="BF783" i="2"/>
  <c r="T783" i="2"/>
  <c r="R783" i="2"/>
  <c r="P783" i="2"/>
  <c r="BI779" i="2"/>
  <c r="BH779" i="2"/>
  <c r="BG779" i="2"/>
  <c r="BF779" i="2"/>
  <c r="T779" i="2"/>
  <c r="R779" i="2"/>
  <c r="P779" i="2"/>
  <c r="BI775" i="2"/>
  <c r="BH775" i="2"/>
  <c r="BG775" i="2"/>
  <c r="BF775" i="2"/>
  <c r="T775" i="2"/>
  <c r="R775" i="2"/>
  <c r="P775" i="2"/>
  <c r="BI771" i="2"/>
  <c r="BH771" i="2"/>
  <c r="BG771" i="2"/>
  <c r="BF771" i="2"/>
  <c r="T771" i="2"/>
  <c r="R771" i="2"/>
  <c r="P771" i="2"/>
  <c r="BI767" i="2"/>
  <c r="BH767" i="2"/>
  <c r="BG767" i="2"/>
  <c r="BF767" i="2"/>
  <c r="T767" i="2"/>
  <c r="R767" i="2"/>
  <c r="P767" i="2"/>
  <c r="BI763" i="2"/>
  <c r="BH763" i="2"/>
  <c r="BG763" i="2"/>
  <c r="BF763" i="2"/>
  <c r="T763" i="2"/>
  <c r="R763" i="2"/>
  <c r="P763" i="2"/>
  <c r="BI759" i="2"/>
  <c r="BH759" i="2"/>
  <c r="BG759" i="2"/>
  <c r="BF759" i="2"/>
  <c r="T759" i="2"/>
  <c r="R759" i="2"/>
  <c r="P759" i="2"/>
  <c r="BI755" i="2"/>
  <c r="BH755" i="2"/>
  <c r="BG755" i="2"/>
  <c r="BF755" i="2"/>
  <c r="T755" i="2"/>
  <c r="R755" i="2"/>
  <c r="P755" i="2"/>
  <c r="BI751" i="2"/>
  <c r="BH751" i="2"/>
  <c r="BG751" i="2"/>
  <c r="BF751" i="2"/>
  <c r="T751" i="2"/>
  <c r="R751" i="2"/>
  <c r="P751" i="2"/>
  <c r="BI747" i="2"/>
  <c r="BH747" i="2"/>
  <c r="BG747" i="2"/>
  <c r="BF747" i="2"/>
  <c r="T747" i="2"/>
  <c r="R747" i="2"/>
  <c r="P747" i="2"/>
  <c r="BI743" i="2"/>
  <c r="BH743" i="2"/>
  <c r="BG743" i="2"/>
  <c r="BF743" i="2"/>
  <c r="T743" i="2"/>
  <c r="R743" i="2"/>
  <c r="P743" i="2"/>
  <c r="BI739" i="2"/>
  <c r="BH739" i="2"/>
  <c r="BG739" i="2"/>
  <c r="BF739" i="2"/>
  <c r="T739" i="2"/>
  <c r="R739" i="2"/>
  <c r="P739" i="2"/>
  <c r="BI734" i="2"/>
  <c r="BH734" i="2"/>
  <c r="BG734" i="2"/>
  <c r="BF734" i="2"/>
  <c r="T734" i="2"/>
  <c r="R734" i="2"/>
  <c r="P734" i="2"/>
  <c r="BI729" i="2"/>
  <c r="BH729" i="2"/>
  <c r="BG729" i="2"/>
  <c r="BF729" i="2"/>
  <c r="T729" i="2"/>
  <c r="R729" i="2"/>
  <c r="P729" i="2"/>
  <c r="BI724" i="2"/>
  <c r="BH724" i="2"/>
  <c r="BG724" i="2"/>
  <c r="BF724" i="2"/>
  <c r="T724" i="2"/>
  <c r="R724" i="2"/>
  <c r="P724" i="2"/>
  <c r="BI720" i="2"/>
  <c r="BH720" i="2"/>
  <c r="BG720" i="2"/>
  <c r="BF720" i="2"/>
  <c r="T720" i="2"/>
  <c r="R720" i="2"/>
  <c r="P720" i="2"/>
  <c r="BI716" i="2"/>
  <c r="BH716" i="2"/>
  <c r="BG716" i="2"/>
  <c r="BF716" i="2"/>
  <c r="T716" i="2"/>
  <c r="R716" i="2"/>
  <c r="P716" i="2"/>
  <c r="BI712" i="2"/>
  <c r="BH712" i="2"/>
  <c r="BG712" i="2"/>
  <c r="BF712" i="2"/>
  <c r="T712" i="2"/>
  <c r="R712" i="2"/>
  <c r="P712" i="2"/>
  <c r="BI708" i="2"/>
  <c r="BH708" i="2"/>
  <c r="BG708" i="2"/>
  <c r="BF708" i="2"/>
  <c r="T708" i="2"/>
  <c r="R708" i="2"/>
  <c r="P708" i="2"/>
  <c r="BI704" i="2"/>
  <c r="BH704" i="2"/>
  <c r="BG704" i="2"/>
  <c r="BF704" i="2"/>
  <c r="T704" i="2"/>
  <c r="R704" i="2"/>
  <c r="P704" i="2"/>
  <c r="BI699" i="2"/>
  <c r="BH699" i="2"/>
  <c r="BG699" i="2"/>
  <c r="BF699" i="2"/>
  <c r="T699" i="2"/>
  <c r="R699" i="2"/>
  <c r="P699" i="2"/>
  <c r="BI695" i="2"/>
  <c r="BH695" i="2"/>
  <c r="BG695" i="2"/>
  <c r="BF695" i="2"/>
  <c r="T695" i="2"/>
  <c r="R695" i="2"/>
  <c r="P695" i="2"/>
  <c r="BI691" i="2"/>
  <c r="BH691" i="2"/>
  <c r="BG691" i="2"/>
  <c r="BF691" i="2"/>
  <c r="T691" i="2"/>
  <c r="R691" i="2"/>
  <c r="P691" i="2"/>
  <c r="BI687" i="2"/>
  <c r="BH687" i="2"/>
  <c r="BG687" i="2"/>
  <c r="BF687" i="2"/>
  <c r="T687" i="2"/>
  <c r="R687" i="2"/>
  <c r="P687" i="2"/>
  <c r="BI683" i="2"/>
  <c r="BH683" i="2"/>
  <c r="BG683" i="2"/>
  <c r="BF683" i="2"/>
  <c r="T683" i="2"/>
  <c r="R683" i="2"/>
  <c r="P683" i="2"/>
  <c r="BI678" i="2"/>
  <c r="BH678" i="2"/>
  <c r="BG678" i="2"/>
  <c r="BF678" i="2"/>
  <c r="T678" i="2"/>
  <c r="R678" i="2"/>
  <c r="P678" i="2"/>
  <c r="BI672" i="2"/>
  <c r="BH672" i="2"/>
  <c r="BG672" i="2"/>
  <c r="BF672" i="2"/>
  <c r="T672" i="2"/>
  <c r="R672" i="2"/>
  <c r="P672" i="2"/>
  <c r="BI668" i="2"/>
  <c r="BH668" i="2"/>
  <c r="BG668" i="2"/>
  <c r="BF668" i="2"/>
  <c r="T668" i="2"/>
  <c r="R668" i="2"/>
  <c r="P668" i="2"/>
  <c r="BI664" i="2"/>
  <c r="BH664" i="2"/>
  <c r="BG664" i="2"/>
  <c r="BF664" i="2"/>
  <c r="T664" i="2"/>
  <c r="R664" i="2"/>
  <c r="P664" i="2"/>
  <c r="BI659" i="2"/>
  <c r="BH659" i="2"/>
  <c r="BG659" i="2"/>
  <c r="BF659" i="2"/>
  <c r="T659" i="2"/>
  <c r="R659" i="2"/>
  <c r="P659" i="2"/>
  <c r="BI654" i="2"/>
  <c r="BH654" i="2"/>
  <c r="BG654" i="2"/>
  <c r="BF654" i="2"/>
  <c r="T654" i="2"/>
  <c r="R654" i="2"/>
  <c r="P654" i="2"/>
  <c r="BI650" i="2"/>
  <c r="BH650" i="2"/>
  <c r="BG650" i="2"/>
  <c r="BF650" i="2"/>
  <c r="T650" i="2"/>
  <c r="R650" i="2"/>
  <c r="P650" i="2"/>
  <c r="BI646" i="2"/>
  <c r="BH646" i="2"/>
  <c r="BG646" i="2"/>
  <c r="BF646" i="2"/>
  <c r="T646" i="2"/>
  <c r="R646" i="2"/>
  <c r="P646" i="2"/>
  <c r="BI642" i="2"/>
  <c r="BH642" i="2"/>
  <c r="BG642" i="2"/>
  <c r="BF642" i="2"/>
  <c r="T642" i="2"/>
  <c r="R642" i="2"/>
  <c r="P642" i="2"/>
  <c r="BI637" i="2"/>
  <c r="BH637" i="2"/>
  <c r="BG637" i="2"/>
  <c r="BF637" i="2"/>
  <c r="T637" i="2"/>
  <c r="R637" i="2"/>
  <c r="P637" i="2"/>
  <c r="BI633" i="2"/>
  <c r="BH633" i="2"/>
  <c r="BG633" i="2"/>
  <c r="BF633" i="2"/>
  <c r="T633" i="2"/>
  <c r="R633" i="2"/>
  <c r="P633" i="2"/>
  <c r="BI628" i="2"/>
  <c r="BH628" i="2"/>
  <c r="BG628" i="2"/>
  <c r="BF628" i="2"/>
  <c r="T628" i="2"/>
  <c r="R628" i="2"/>
  <c r="P628" i="2"/>
  <c r="BI623" i="2"/>
  <c r="BH623" i="2"/>
  <c r="BG623" i="2"/>
  <c r="BF623" i="2"/>
  <c r="T623" i="2"/>
  <c r="R623" i="2"/>
  <c r="P623" i="2"/>
  <c r="BI611" i="2"/>
  <c r="BH611" i="2"/>
  <c r="BG611" i="2"/>
  <c r="BF611" i="2"/>
  <c r="T611" i="2"/>
  <c r="R611" i="2"/>
  <c r="P611" i="2"/>
  <c r="BI604" i="2"/>
  <c r="BH604" i="2"/>
  <c r="BG604" i="2"/>
  <c r="BF604" i="2"/>
  <c r="T604" i="2"/>
  <c r="R604" i="2"/>
  <c r="P604" i="2"/>
  <c r="BI600" i="2"/>
  <c r="BH600" i="2"/>
  <c r="BG600" i="2"/>
  <c r="BF600" i="2"/>
  <c r="T600" i="2"/>
  <c r="R600" i="2"/>
  <c r="P600" i="2"/>
  <c r="BI588" i="2"/>
  <c r="BH588" i="2"/>
  <c r="BG588" i="2"/>
  <c r="BF588" i="2"/>
  <c r="T588" i="2"/>
  <c r="R588" i="2"/>
  <c r="P588" i="2"/>
  <c r="BI583" i="2"/>
  <c r="BH583" i="2"/>
  <c r="BG583" i="2"/>
  <c r="BF583" i="2"/>
  <c r="T583" i="2"/>
  <c r="R583" i="2"/>
  <c r="P583" i="2"/>
  <c r="BI578" i="2"/>
  <c r="BH578" i="2"/>
  <c r="BG578" i="2"/>
  <c r="BF578" i="2"/>
  <c r="T578" i="2"/>
  <c r="R578" i="2"/>
  <c r="P578" i="2"/>
  <c r="BI573" i="2"/>
  <c r="BH573" i="2"/>
  <c r="BG573" i="2"/>
  <c r="BF573" i="2"/>
  <c r="T573" i="2"/>
  <c r="R573" i="2"/>
  <c r="P573" i="2"/>
  <c r="BI568" i="2"/>
  <c r="BH568" i="2"/>
  <c r="BG568" i="2"/>
  <c r="BF568" i="2"/>
  <c r="T568" i="2"/>
  <c r="R568" i="2"/>
  <c r="P568" i="2"/>
  <c r="BI563" i="2"/>
  <c r="BH563" i="2"/>
  <c r="BG563" i="2"/>
  <c r="BF563" i="2"/>
  <c r="T563" i="2"/>
  <c r="R563" i="2"/>
  <c r="P563" i="2"/>
  <c r="BI556" i="2"/>
  <c r="BH556" i="2"/>
  <c r="BG556" i="2"/>
  <c r="BF556" i="2"/>
  <c r="T556" i="2"/>
  <c r="R556" i="2"/>
  <c r="P556" i="2"/>
  <c r="BI547" i="2"/>
  <c r="BH547" i="2"/>
  <c r="BG547" i="2"/>
  <c r="BF547" i="2"/>
  <c r="T547" i="2"/>
  <c r="R547" i="2"/>
  <c r="P547" i="2"/>
  <c r="BI535" i="2"/>
  <c r="BH535" i="2"/>
  <c r="BG535" i="2"/>
  <c r="BF535" i="2"/>
  <c r="T535" i="2"/>
  <c r="R535" i="2"/>
  <c r="P535" i="2"/>
  <c r="BI530" i="2"/>
  <c r="BH530" i="2"/>
  <c r="BG530" i="2"/>
  <c r="BF530" i="2"/>
  <c r="T530" i="2"/>
  <c r="R530" i="2"/>
  <c r="P530" i="2"/>
  <c r="BI526" i="2"/>
  <c r="BH526" i="2"/>
  <c r="BG526" i="2"/>
  <c r="BF526" i="2"/>
  <c r="T526" i="2"/>
  <c r="R526" i="2"/>
  <c r="P526" i="2"/>
  <c r="BI519" i="2"/>
  <c r="BH519" i="2"/>
  <c r="BG519" i="2"/>
  <c r="BF519" i="2"/>
  <c r="T519" i="2"/>
  <c r="T518" i="2" s="1"/>
  <c r="R519" i="2"/>
  <c r="R518" i="2"/>
  <c r="P519" i="2"/>
  <c r="P518" i="2"/>
  <c r="BI513" i="2"/>
  <c r="BH513" i="2"/>
  <c r="BG513" i="2"/>
  <c r="BF513" i="2"/>
  <c r="T513" i="2"/>
  <c r="R513" i="2"/>
  <c r="P513" i="2"/>
  <c r="BI508" i="2"/>
  <c r="BH508" i="2"/>
  <c r="BG508" i="2"/>
  <c r="BF508" i="2"/>
  <c r="T508" i="2"/>
  <c r="R508" i="2"/>
  <c r="P508" i="2"/>
  <c r="BI504" i="2"/>
  <c r="BH504" i="2"/>
  <c r="BG504" i="2"/>
  <c r="BF504" i="2"/>
  <c r="T504" i="2"/>
  <c r="R504" i="2"/>
  <c r="P504" i="2"/>
  <c r="BI500" i="2"/>
  <c r="BH500" i="2"/>
  <c r="BG500" i="2"/>
  <c r="BF500" i="2"/>
  <c r="T500" i="2"/>
  <c r="R500" i="2"/>
  <c r="P500" i="2"/>
  <c r="BI496" i="2"/>
  <c r="BH496" i="2"/>
  <c r="BG496" i="2"/>
  <c r="BF496" i="2"/>
  <c r="T496" i="2"/>
  <c r="R496" i="2"/>
  <c r="P496" i="2"/>
  <c r="BI491" i="2"/>
  <c r="BH491" i="2"/>
  <c r="BG491" i="2"/>
  <c r="BF491" i="2"/>
  <c r="T491" i="2"/>
  <c r="R491" i="2"/>
  <c r="P491" i="2"/>
  <c r="BI481" i="2"/>
  <c r="BH481" i="2"/>
  <c r="BG481" i="2"/>
  <c r="BF481" i="2"/>
  <c r="T481" i="2"/>
  <c r="R481" i="2"/>
  <c r="P481" i="2"/>
  <c r="BI477" i="2"/>
  <c r="BH477" i="2"/>
  <c r="BG477" i="2"/>
  <c r="BF477" i="2"/>
  <c r="T477" i="2"/>
  <c r="R477" i="2"/>
  <c r="P477" i="2"/>
  <c r="BI445" i="2"/>
  <c r="BH445" i="2"/>
  <c r="BG445" i="2"/>
  <c r="BF445" i="2"/>
  <c r="T445" i="2"/>
  <c r="R445" i="2"/>
  <c r="P445" i="2"/>
  <c r="BI440" i="2"/>
  <c r="BH440" i="2"/>
  <c r="BG440" i="2"/>
  <c r="BF440" i="2"/>
  <c r="T440" i="2"/>
  <c r="R440" i="2"/>
  <c r="P440" i="2"/>
  <c r="BI419" i="2"/>
  <c r="BH419" i="2"/>
  <c r="BG419" i="2"/>
  <c r="BF419" i="2"/>
  <c r="T419" i="2"/>
  <c r="R419" i="2"/>
  <c r="P419" i="2"/>
  <c r="BI414" i="2"/>
  <c r="BH414" i="2"/>
  <c r="BG414" i="2"/>
  <c r="BF414" i="2"/>
  <c r="T414" i="2"/>
  <c r="R414" i="2"/>
  <c r="P414" i="2"/>
  <c r="BI409" i="2"/>
  <c r="BH409" i="2"/>
  <c r="BG409" i="2"/>
  <c r="BF409" i="2"/>
  <c r="T409" i="2"/>
  <c r="R409" i="2"/>
  <c r="P409" i="2"/>
  <c r="BI404" i="2"/>
  <c r="BH404" i="2"/>
  <c r="BG404" i="2"/>
  <c r="BF404" i="2"/>
  <c r="T404" i="2"/>
  <c r="R404" i="2"/>
  <c r="P404" i="2"/>
  <c r="BI399" i="2"/>
  <c r="BH399" i="2"/>
  <c r="BG399" i="2"/>
  <c r="BF399" i="2"/>
  <c r="T399" i="2"/>
  <c r="R399" i="2"/>
  <c r="P399" i="2"/>
  <c r="BI394" i="2"/>
  <c r="BH394" i="2"/>
  <c r="BG394" i="2"/>
  <c r="BF394" i="2"/>
  <c r="T394" i="2"/>
  <c r="R394" i="2"/>
  <c r="P394" i="2"/>
  <c r="BI389" i="2"/>
  <c r="BH389" i="2"/>
  <c r="BG389" i="2"/>
  <c r="BF389" i="2"/>
  <c r="T389" i="2"/>
  <c r="R389" i="2"/>
  <c r="P389" i="2"/>
  <c r="BI384" i="2"/>
  <c r="BH384" i="2"/>
  <c r="BG384" i="2"/>
  <c r="BF384" i="2"/>
  <c r="T384" i="2"/>
  <c r="R384" i="2"/>
  <c r="P384" i="2"/>
  <c r="BI380" i="2"/>
  <c r="BH380" i="2"/>
  <c r="BG380" i="2"/>
  <c r="BF380" i="2"/>
  <c r="T380" i="2"/>
  <c r="R380" i="2"/>
  <c r="P380" i="2"/>
  <c r="BI376" i="2"/>
  <c r="BH376" i="2"/>
  <c r="BG376" i="2"/>
  <c r="BF376" i="2"/>
  <c r="T376" i="2"/>
  <c r="R376" i="2"/>
  <c r="P376" i="2"/>
  <c r="BI372" i="2"/>
  <c r="BH372" i="2"/>
  <c r="BG372" i="2"/>
  <c r="BF372" i="2"/>
  <c r="T372" i="2"/>
  <c r="R372" i="2"/>
  <c r="P372" i="2"/>
  <c r="BI349" i="2"/>
  <c r="BH349" i="2"/>
  <c r="BG349" i="2"/>
  <c r="BF349" i="2"/>
  <c r="T349" i="2"/>
  <c r="R349" i="2"/>
  <c r="P349" i="2"/>
  <c r="BI285" i="2"/>
  <c r="BH285" i="2"/>
  <c r="BG285" i="2"/>
  <c r="BF285" i="2"/>
  <c r="T285" i="2"/>
  <c r="R285" i="2"/>
  <c r="P285" i="2"/>
  <c r="BI280" i="2"/>
  <c r="BH280" i="2"/>
  <c r="BG280" i="2"/>
  <c r="BF280" i="2"/>
  <c r="T280" i="2"/>
  <c r="R280" i="2"/>
  <c r="P280" i="2"/>
  <c r="BI197" i="2"/>
  <c r="BH197" i="2"/>
  <c r="BG197" i="2"/>
  <c r="BF197" i="2"/>
  <c r="T197" i="2"/>
  <c r="R197" i="2"/>
  <c r="P197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2" i="2"/>
  <c r="BH172" i="2"/>
  <c r="BG172" i="2"/>
  <c r="BF172" i="2"/>
  <c r="T172" i="2"/>
  <c r="R172" i="2"/>
  <c r="P172" i="2"/>
  <c r="BI165" i="2"/>
  <c r="BH165" i="2"/>
  <c r="BG165" i="2"/>
  <c r="BF165" i="2"/>
  <c r="T165" i="2"/>
  <c r="R165" i="2"/>
  <c r="P165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3" i="2"/>
  <c r="BH133" i="2"/>
  <c r="BG133" i="2"/>
  <c r="BF133" i="2"/>
  <c r="T133" i="2"/>
  <c r="R133" i="2"/>
  <c r="P133" i="2"/>
  <c r="BI128" i="2"/>
  <c r="BH128" i="2"/>
  <c r="BG128" i="2"/>
  <c r="BF128" i="2"/>
  <c r="T128" i="2"/>
  <c r="R128" i="2"/>
  <c r="P128" i="2"/>
  <c r="BI123" i="2"/>
  <c r="BH123" i="2"/>
  <c r="BG123" i="2"/>
  <c r="BF123" i="2"/>
  <c r="T123" i="2"/>
  <c r="R123" i="2"/>
  <c r="P123" i="2"/>
  <c r="BI118" i="2"/>
  <c r="BH118" i="2"/>
  <c r="BG118" i="2"/>
  <c r="BF118" i="2"/>
  <c r="T118" i="2"/>
  <c r="R118" i="2"/>
  <c r="P118" i="2"/>
  <c r="BI112" i="2"/>
  <c r="BH112" i="2"/>
  <c r="BG112" i="2"/>
  <c r="BF112" i="2"/>
  <c r="T112" i="2"/>
  <c r="R112" i="2"/>
  <c r="P112" i="2"/>
  <c r="BI107" i="2"/>
  <c r="BH107" i="2"/>
  <c r="BG107" i="2"/>
  <c r="BF107" i="2"/>
  <c r="T107" i="2"/>
  <c r="R107" i="2"/>
  <c r="P107" i="2"/>
  <c r="BI102" i="2"/>
  <c r="BH102" i="2"/>
  <c r="BG102" i="2"/>
  <c r="BF102" i="2"/>
  <c r="T102" i="2"/>
  <c r="R102" i="2"/>
  <c r="P102" i="2"/>
  <c r="BI97" i="2"/>
  <c r="BH97" i="2"/>
  <c r="BG97" i="2"/>
  <c r="BF97" i="2"/>
  <c r="T97" i="2"/>
  <c r="R97" i="2"/>
  <c r="P97" i="2"/>
  <c r="BI92" i="2"/>
  <c r="BH92" i="2"/>
  <c r="BG92" i="2"/>
  <c r="BF92" i="2"/>
  <c r="T92" i="2"/>
  <c r="R92" i="2"/>
  <c r="P92" i="2"/>
  <c r="F83" i="2"/>
  <c r="E81" i="2"/>
  <c r="F52" i="2"/>
  <c r="E50" i="2"/>
  <c r="J24" i="2"/>
  <c r="E24" i="2"/>
  <c r="J55" i="2" s="1"/>
  <c r="J23" i="2"/>
  <c r="J21" i="2"/>
  <c r="E21" i="2"/>
  <c r="J54" i="2" s="1"/>
  <c r="J20" i="2"/>
  <c r="J18" i="2"/>
  <c r="E18" i="2"/>
  <c r="F55" i="2" s="1"/>
  <c r="J17" i="2"/>
  <c r="J15" i="2"/>
  <c r="E15" i="2"/>
  <c r="F85" i="2" s="1"/>
  <c r="J14" i="2"/>
  <c r="J12" i="2"/>
  <c r="J52" i="2" s="1"/>
  <c r="E7" i="2"/>
  <c r="E79" i="2" s="1"/>
  <c r="L50" i="1"/>
  <c r="AM50" i="1"/>
  <c r="AM49" i="1"/>
  <c r="L49" i="1"/>
  <c r="AM47" i="1"/>
  <c r="L47" i="1"/>
  <c r="L45" i="1"/>
  <c r="L44" i="1"/>
  <c r="BK853" i="2"/>
  <c r="J687" i="2"/>
  <c r="J535" i="2"/>
  <c r="BK280" i="2"/>
  <c r="J889" i="2"/>
  <c r="BK747" i="2"/>
  <c r="J672" i="2"/>
  <c r="BK404" i="2"/>
  <c r="BK102" i="2"/>
  <c r="BK907" i="2"/>
  <c r="BK642" i="2"/>
  <c r="BK172" i="2"/>
  <c r="BK815" i="2"/>
  <c r="J563" i="2"/>
  <c r="J185" i="2"/>
  <c r="BK341" i="3"/>
  <c r="BK164" i="3"/>
  <c r="BK253" i="3"/>
  <c r="J461" i="3"/>
  <c r="BK365" i="3"/>
  <c r="J266" i="3"/>
  <c r="J385" i="3"/>
  <c r="BK96" i="3"/>
  <c r="J138" i="4"/>
  <c r="BK138" i="4"/>
  <c r="BK216" i="4"/>
  <c r="J129" i="5"/>
  <c r="J121" i="5"/>
  <c r="BK664" i="2"/>
  <c r="J414" i="2"/>
  <c r="BK97" i="2"/>
  <c r="J885" i="2"/>
  <c r="BK743" i="2"/>
  <c r="BK678" i="2"/>
  <c r="J526" i="2"/>
  <c r="J133" i="2"/>
  <c r="J747" i="2"/>
  <c r="J404" i="2"/>
  <c r="J97" i="2"/>
  <c r="BK845" i="2"/>
  <c r="J583" i="2"/>
  <c r="J466" i="3"/>
  <c r="J271" i="3"/>
  <c r="BK389" i="3"/>
  <c r="BK249" i="3"/>
  <c r="J441" i="3"/>
  <c r="J345" i="3"/>
  <c r="BK92" i="3"/>
  <c r="BK285" i="3"/>
  <c r="J92" i="3"/>
  <c r="J225" i="4"/>
  <c r="J229" i="4"/>
  <c r="J116" i="4"/>
  <c r="J99" i="5"/>
  <c r="J898" i="2"/>
  <c r="BK783" i="2"/>
  <c r="BK691" i="2"/>
  <c r="J519" i="2"/>
  <c r="BK147" i="2"/>
  <c r="J930" i="2"/>
  <c r="J783" i="2"/>
  <c r="BK687" i="2"/>
  <c r="BK535" i="2"/>
  <c r="BK376" i="2"/>
  <c r="J962" i="2"/>
  <c r="BK724" i="2"/>
  <c r="J197" i="2"/>
  <c r="J819" i="2"/>
  <c r="BK672" i="2"/>
  <c r="BK578" i="2"/>
  <c r="J471" i="3"/>
  <c r="BK298" i="3"/>
  <c r="J397" i="3"/>
  <c r="BK257" i="3"/>
  <c r="J96" i="3"/>
  <c r="J381" i="3"/>
  <c r="J285" i="3"/>
  <c r="J361" i="3"/>
  <c r="BK160" i="3"/>
  <c r="J142" i="4"/>
  <c r="BK159" i="4"/>
  <c r="BK238" i="4"/>
  <c r="BK146" i="4"/>
  <c r="BK121" i="5"/>
  <c r="BK889" i="2"/>
  <c r="J787" i="2"/>
  <c r="J646" i="2"/>
  <c r="J445" i="2"/>
  <c r="BK939" i="2"/>
  <c r="BK827" i="2"/>
  <c r="J683" i="2"/>
  <c r="BK504" i="2"/>
  <c r="BK380" i="2"/>
  <c r="BK956" i="2"/>
  <c r="BK659" i="2"/>
  <c r="BK92" i="2"/>
  <c r="J831" i="2"/>
  <c r="J668" i="2"/>
  <c r="J285" i="2"/>
  <c r="BK353" i="3"/>
  <c r="J417" i="3"/>
  <c r="BK302" i="3"/>
  <c r="BK169" i="3"/>
  <c r="J425" i="3"/>
  <c r="BK307" i="3"/>
  <c r="J179" i="3"/>
  <c r="J212" i="3"/>
  <c r="BK248" i="4"/>
  <c r="J238" i="4"/>
  <c r="BK91" i="4"/>
  <c r="J155" i="4"/>
  <c r="J142" i="5"/>
  <c r="J137" i="5"/>
  <c r="J902" i="2"/>
  <c r="J779" i="2"/>
  <c r="J708" i="2"/>
  <c r="BK563" i="2"/>
  <c r="J118" i="2"/>
  <c r="J921" i="2"/>
  <c r="J815" i="2"/>
  <c r="BK729" i="2"/>
  <c r="BK530" i="2"/>
  <c r="BK372" i="2"/>
  <c r="J986" i="2"/>
  <c r="J836" i="2"/>
  <c r="BK583" i="2"/>
  <c r="J948" i="2"/>
  <c r="BK865" i="2"/>
  <c r="BK683" i="2"/>
  <c r="J504" i="2"/>
  <c r="BK405" i="3"/>
  <c r="J484" i="3"/>
  <c r="BK349" i="3"/>
  <c r="BK194" i="3"/>
  <c r="BK433" i="3"/>
  <c r="J316" i="3"/>
  <c r="BK109" i="3"/>
  <c r="J353" i="3"/>
  <c r="BK179" i="3"/>
  <c r="BK178" i="4"/>
  <c r="J198" i="4"/>
  <c r="J174" i="4"/>
  <c r="BK142" i="5"/>
  <c r="J811" i="2"/>
  <c r="BK573" i="2"/>
  <c r="J155" i="2"/>
  <c r="J915" i="2"/>
  <c r="BK811" i="2"/>
  <c r="J604" i="2"/>
  <c r="J384" i="2"/>
  <c r="BK107" i="2"/>
  <c r="J628" i="2"/>
  <c r="J372" i="2"/>
  <c r="J944" i="2"/>
  <c r="BK763" i="2"/>
  <c r="J623" i="2"/>
  <c r="J280" i="2"/>
  <c r="BK329" i="3"/>
  <c r="BK413" i="3"/>
  <c r="J164" i="3"/>
  <c r="BK397" i="3"/>
  <c r="J189" i="3"/>
  <c r="J365" i="3"/>
  <c r="J205" i="3"/>
  <c r="BK168" i="4"/>
  <c r="BK116" i="4"/>
  <c r="J180" i="4"/>
  <c r="BK95" i="5"/>
  <c r="J934" i="2"/>
  <c r="BK849" i="2"/>
  <c r="BK771" i="2"/>
  <c r="BK547" i="2"/>
  <c r="BK349" i="2"/>
  <c r="J907" i="2"/>
  <c r="J751" i="2"/>
  <c r="J659" i="2"/>
  <c r="BK513" i="2"/>
  <c r="BK197" i="2"/>
  <c r="BK975" i="2"/>
  <c r="J791" i="2"/>
  <c r="BK384" i="2"/>
  <c r="BK952" i="2"/>
  <c r="BK857" i="2"/>
  <c r="BK708" i="2"/>
  <c r="BK399" i="2"/>
  <c r="BK425" i="3"/>
  <c r="BK333" i="3"/>
  <c r="BK479" i="3"/>
  <c r="J298" i="3"/>
  <c r="J174" i="3"/>
  <c r="J413" i="3"/>
  <c r="BK232" i="3"/>
  <c r="BK445" i="3"/>
  <c r="BK262" i="3"/>
  <c r="J88" i="3"/>
  <c r="J124" i="4"/>
  <c r="J105" i="4"/>
  <c r="J163" i="4"/>
  <c r="BK99" i="5"/>
  <c r="BK925" i="2"/>
  <c r="J841" i="2"/>
  <c r="BK704" i="2"/>
  <c r="J556" i="2"/>
  <c r="BK970" i="2"/>
  <c r="BK841" i="2"/>
  <c r="J716" i="2"/>
  <c r="J611" i="2"/>
  <c r="J349" i="2"/>
  <c r="J980" i="2"/>
  <c r="J849" i="2"/>
  <c r="BK739" i="2"/>
  <c r="BK143" i="2"/>
  <c r="BK869" i="2"/>
  <c r="BK588" i="2"/>
  <c r="J143" i="2"/>
  <c r="J337" i="3"/>
  <c r="J169" i="3"/>
  <c r="BK325" i="3"/>
  <c r="J126" i="3"/>
  <c r="BK401" i="3"/>
  <c r="J281" i="3"/>
  <c r="BK441" i="3"/>
  <c r="BK294" i="3"/>
  <c r="J184" i="3"/>
  <c r="J159" i="4"/>
  <c r="BK184" i="4"/>
  <c r="BK233" i="4"/>
  <c r="J110" i="4"/>
  <c r="BK137" i="5"/>
  <c r="J91" i="5"/>
  <c r="J956" i="2"/>
  <c r="J827" i="2"/>
  <c r="BK716" i="2"/>
  <c r="BK633" i="2"/>
  <c r="BK440" i="2"/>
  <c r="BK980" i="2"/>
  <c r="J865" i="2"/>
  <c r="BK799" i="2"/>
  <c r="J704" i="2"/>
  <c r="J633" i="2"/>
  <c r="J491" i="2"/>
  <c r="BK185" i="2"/>
  <c r="BK123" i="2"/>
  <c r="J952" i="2"/>
  <c r="J775" i="2"/>
  <c r="J496" i="2"/>
  <c r="BK112" i="2"/>
  <c r="BK902" i="2"/>
  <c r="BK767" i="2"/>
  <c r="BK650" i="2"/>
  <c r="J151" i="2"/>
  <c r="J457" i="3"/>
  <c r="J307" i="3"/>
  <c r="J232" i="3"/>
  <c r="J409" i="3"/>
  <c r="BK320" i="3"/>
  <c r="J160" i="3"/>
  <c r="J445" i="3"/>
  <c r="J393" i="3"/>
  <c r="J289" i="3"/>
  <c r="BK243" i="3"/>
  <c r="BK461" i="3"/>
  <c r="BK289" i="3"/>
  <c r="BK126" i="3"/>
  <c r="J204" i="4"/>
  <c r="BK229" i="4"/>
  <c r="J168" i="4"/>
  <c r="J244" i="4"/>
  <c r="BK129" i="4"/>
  <c r="BK91" i="5"/>
  <c r="BK87" i="5"/>
  <c r="J755" i="2"/>
  <c r="J642" i="2"/>
  <c r="BK491" i="2"/>
  <c r="BK128" i="2"/>
  <c r="BK934" i="2"/>
  <c r="J861" i="2"/>
  <c r="BK779" i="2"/>
  <c r="BK720" i="2"/>
  <c r="BK646" i="2"/>
  <c r="J500" i="2"/>
  <c r="BK285" i="2"/>
  <c r="AS54" i="1"/>
  <c r="BK165" i="2"/>
  <c r="BK873" i="2"/>
  <c r="J724" i="2"/>
  <c r="J513" i="2"/>
  <c r="J165" i="2"/>
  <c r="J421" i="3"/>
  <c r="BK345" i="3"/>
  <c r="J141" i="3"/>
  <c r="J369" i="3"/>
  <c r="J294" i="3"/>
  <c r="BK113" i="3"/>
  <c r="BK417" i="3"/>
  <c r="BK311" i="3"/>
  <c r="BK141" i="3"/>
  <c r="J433" i="3"/>
  <c r="J341" i="3"/>
  <c r="BK117" i="3"/>
  <c r="BK194" i="4"/>
  <c r="J100" i="4"/>
  <c r="BK174" i="4"/>
  <c r="J248" i="4"/>
  <c r="BK204" i="4"/>
  <c r="J96" i="4"/>
  <c r="BK116" i="5"/>
  <c r="J125" i="5"/>
  <c r="BK107" i="5"/>
  <c r="J869" i="2"/>
  <c r="J795" i="2"/>
  <c r="J712" i="2"/>
  <c r="BK637" i="2"/>
  <c r="J477" i="2"/>
  <c r="J975" i="2"/>
  <c r="BK948" i="2"/>
  <c r="J853" i="2"/>
  <c r="J803" i="2"/>
  <c r="BK712" i="2"/>
  <c r="BK628" i="2"/>
  <c r="BK481" i="2"/>
  <c r="J172" i="2"/>
  <c r="BK986" i="2"/>
  <c r="BK944" i="2"/>
  <c r="J845" i="2"/>
  <c r="J578" i="2"/>
  <c r="BK155" i="2"/>
  <c r="BK915" i="2"/>
  <c r="BK751" i="2"/>
  <c r="J600" i="2"/>
  <c r="BK181" i="2"/>
  <c r="J389" i="3"/>
  <c r="J194" i="3"/>
  <c r="BK421" i="3"/>
  <c r="J333" i="3"/>
  <c r="BK212" i="3"/>
  <c r="BK449" i="3"/>
  <c r="BK361" i="3"/>
  <c r="J320" i="3"/>
  <c r="BK471" i="3"/>
  <c r="J311" i="3"/>
  <c r="BK189" i="3"/>
  <c r="J216" i="4"/>
  <c r="J233" i="4"/>
  <c r="J178" i="4"/>
  <c r="J189" i="4"/>
  <c r="BK100" i="4"/>
  <c r="J107" i="5"/>
  <c r="BK133" i="5"/>
  <c r="J87" i="5"/>
  <c r="BK861" i="2"/>
  <c r="BK775" i="2"/>
  <c r="BK668" i="2"/>
  <c r="BK526" i="2"/>
  <c r="J399" i="2"/>
  <c r="J123" i="2"/>
  <c r="J925" i="2"/>
  <c r="J873" i="2"/>
  <c r="J767" i="2"/>
  <c r="J654" i="2"/>
  <c r="J547" i="2"/>
  <c r="BK409" i="2"/>
  <c r="BK151" i="2"/>
  <c r="J92" i="2"/>
  <c r="BK930" i="2"/>
  <c r="J763" i="2"/>
  <c r="BK445" i="2"/>
  <c r="J177" i="2"/>
  <c r="BK885" i="2"/>
  <c r="J739" i="2"/>
  <c r="J695" i="2"/>
  <c r="J481" i="2"/>
  <c r="BK453" i="3"/>
  <c r="J302" i="3"/>
  <c r="J100" i="3"/>
  <c r="J373" i="3"/>
  <c r="J228" i="3"/>
  <c r="J475" i="3"/>
  <c r="J437" i="3"/>
  <c r="J357" i="3"/>
  <c r="J257" i="3"/>
  <c r="BK100" i="3"/>
  <c r="BK357" i="3"/>
  <c r="J253" i="3"/>
  <c r="J109" i="3"/>
  <c r="BK180" i="4"/>
  <c r="J212" i="4"/>
  <c r="BK155" i="4"/>
  <c r="J208" i="4"/>
  <c r="BK134" i="4"/>
  <c r="J112" i="5"/>
  <c r="J103" i="5"/>
  <c r="J877" i="2"/>
  <c r="BK791" i="2"/>
  <c r="BK759" i="2"/>
  <c r="J650" i="2"/>
  <c r="BK500" i="2"/>
  <c r="J394" i="2"/>
  <c r="BK962" i="2"/>
  <c r="BK836" i="2"/>
  <c r="J771" i="2"/>
  <c r="J691" i="2"/>
  <c r="BK600" i="2"/>
  <c r="J440" i="2"/>
  <c r="J139" i="2"/>
  <c r="J966" i="2"/>
  <c r="J857" i="2"/>
  <c r="J729" i="2"/>
  <c r="J389" i="2"/>
  <c r="J147" i="2"/>
  <c r="BK877" i="2"/>
  <c r="J720" i="2"/>
  <c r="BK604" i="2"/>
  <c r="BK389" i="2"/>
  <c r="J479" i="3"/>
  <c r="BK373" i="3"/>
  <c r="BK266" i="3"/>
  <c r="BK457" i="3"/>
  <c r="BK381" i="3"/>
  <c r="J222" i="3"/>
  <c r="BK104" i="3"/>
  <c r="J405" i="3"/>
  <c r="J329" i="3"/>
  <c r="BK184" i="3"/>
  <c r="BK437" i="3"/>
  <c r="BK276" i="3"/>
  <c r="BK222" i="3"/>
  <c r="BK225" i="4"/>
  <c r="BK244" i="4"/>
  <c r="BK110" i="4"/>
  <c r="BK198" i="4"/>
  <c r="BK105" i="4"/>
  <c r="BK129" i="5"/>
  <c r="J95" i="5"/>
  <c r="BK699" i="2"/>
  <c r="J530" i="2"/>
  <c r="J376" i="2"/>
  <c r="BK966" i="2"/>
  <c r="BK831" i="2"/>
  <c r="J759" i="2"/>
  <c r="BK695" i="2"/>
  <c r="BK568" i="2"/>
  <c r="BK419" i="2"/>
  <c r="J181" i="2"/>
  <c r="J799" i="2"/>
  <c r="J664" i="2"/>
  <c r="J508" i="2"/>
  <c r="BK133" i="2"/>
  <c r="BK911" i="2"/>
  <c r="J807" i="2"/>
  <c r="J678" i="2"/>
  <c r="BK414" i="2"/>
  <c r="BK484" i="3"/>
  <c r="BK385" i="3"/>
  <c r="BK228" i="3"/>
  <c r="BK466" i="3"/>
  <c r="BK316" i="3"/>
  <c r="J217" i="3"/>
  <c r="BK88" i="3"/>
  <c r="BK369" i="3"/>
  <c r="J276" i="3"/>
  <c r="J449" i="3"/>
  <c r="J249" i="3"/>
  <c r="BK174" i="3"/>
  <c r="J220" i="4"/>
  <c r="J134" i="4"/>
  <c r="J194" i="4"/>
  <c r="J146" i="4"/>
  <c r="BK142" i="4"/>
  <c r="J146" i="5"/>
  <c r="BK146" i="5"/>
  <c r="BK125" i="5"/>
  <c r="BK921" i="2"/>
  <c r="J823" i="2"/>
  <c r="J734" i="2"/>
  <c r="BK654" i="2"/>
  <c r="J568" i="2"/>
  <c r="J409" i="2"/>
  <c r="J107" i="2"/>
  <c r="BK881" i="2"/>
  <c r="BK823" i="2"/>
  <c r="BK734" i="2"/>
  <c r="J588" i="2"/>
  <c r="BK394" i="2"/>
  <c r="J128" i="2"/>
  <c r="J881" i="2"/>
  <c r="BK755" i="2"/>
  <c r="J419" i="2"/>
  <c r="BK118" i="2"/>
  <c r="BK898" i="2"/>
  <c r="BK787" i="2"/>
  <c r="J637" i="2"/>
  <c r="BK508" i="2"/>
  <c r="BK139" i="2"/>
  <c r="J349" i="3"/>
  <c r="J104" i="3"/>
  <c r="BK377" i="3"/>
  <c r="J243" i="3"/>
  <c r="BK146" i="3"/>
  <c r="BK429" i="3"/>
  <c r="BK337" i="3"/>
  <c r="J262" i="3"/>
  <c r="J117" i="3"/>
  <c r="J429" i="3"/>
  <c r="BK236" i="3"/>
  <c r="J113" i="3"/>
  <c r="BK189" i="4"/>
  <c r="BK208" i="4"/>
  <c r="BK96" i="4"/>
  <c r="BK220" i="4"/>
  <c r="BK124" i="4"/>
  <c r="J133" i="5"/>
  <c r="BK112" i="5"/>
  <c r="J911" i="2"/>
  <c r="BK807" i="2"/>
  <c r="J743" i="2"/>
  <c r="BK623" i="2"/>
  <c r="BK496" i="2"/>
  <c r="BK177" i="2"/>
  <c r="J102" i="2"/>
  <c r="BK894" i="2"/>
  <c r="BK795" i="2"/>
  <c r="J699" i="2"/>
  <c r="J573" i="2"/>
  <c r="BK477" i="2"/>
  <c r="J112" i="2"/>
  <c r="J970" i="2"/>
  <c r="J894" i="2"/>
  <c r="BK819" i="2"/>
  <c r="BK556" i="2"/>
  <c r="J380" i="2"/>
  <c r="J939" i="2"/>
  <c r="BK803" i="2"/>
  <c r="BK611" i="2"/>
  <c r="BK519" i="2"/>
  <c r="BK475" i="3"/>
  <c r="J401" i="3"/>
  <c r="J236" i="3"/>
  <c r="BK393" i="3"/>
  <c r="BK271" i="3"/>
  <c r="BK205" i="3"/>
  <c r="J453" i="3"/>
  <c r="J377" i="3"/>
  <c r="J325" i="3"/>
  <c r="BK217" i="3"/>
  <c r="BK409" i="3"/>
  <c r="BK281" i="3"/>
  <c r="J146" i="3"/>
  <c r="BK212" i="4"/>
  <c r="J129" i="4"/>
  <c r="BK163" i="4"/>
  <c r="J184" i="4"/>
  <c r="J91" i="4"/>
  <c r="BK103" i="5"/>
  <c r="J116" i="5"/>
  <c r="P270" i="3" l="1"/>
  <c r="P91" i="2"/>
  <c r="T91" i="2"/>
  <c r="P525" i="2"/>
  <c r="T525" i="2"/>
  <c r="P555" i="2"/>
  <c r="T555" i="2"/>
  <c r="R622" i="2"/>
  <c r="BK677" i="2"/>
  <c r="J677" i="2" s="1"/>
  <c r="J66" i="2" s="1"/>
  <c r="R677" i="2"/>
  <c r="BK906" i="2"/>
  <c r="J906" i="2" s="1"/>
  <c r="J67" i="2" s="1"/>
  <c r="R906" i="2"/>
  <c r="BK938" i="2"/>
  <c r="J938" i="2" s="1"/>
  <c r="J68" i="2" s="1"/>
  <c r="R938" i="2"/>
  <c r="P87" i="3"/>
  <c r="R87" i="3"/>
  <c r="BK227" i="3"/>
  <c r="J227" i="3"/>
  <c r="J62" i="3" s="1"/>
  <c r="BK270" i="3"/>
  <c r="J270" i="3" s="1"/>
  <c r="J64" i="3" s="1"/>
  <c r="T270" i="3"/>
  <c r="BK90" i="4"/>
  <c r="J90" i="4" s="1"/>
  <c r="J61" i="4" s="1"/>
  <c r="BK154" i="4"/>
  <c r="J154" i="4" s="1"/>
  <c r="J62" i="4" s="1"/>
  <c r="R203" i="4"/>
  <c r="R90" i="4"/>
  <c r="T154" i="4"/>
  <c r="R173" i="4"/>
  <c r="P203" i="4"/>
  <c r="P86" i="5"/>
  <c r="P90" i="4"/>
  <c r="P154" i="4"/>
  <c r="P173" i="4"/>
  <c r="BK203" i="4"/>
  <c r="J203" i="4" s="1"/>
  <c r="J65" i="4" s="1"/>
  <c r="T86" i="5"/>
  <c r="T111" i="5"/>
  <c r="BK91" i="2"/>
  <c r="J91" i="2" s="1"/>
  <c r="J61" i="2" s="1"/>
  <c r="R91" i="2"/>
  <c r="BK525" i="2"/>
  <c r="J525" i="2"/>
  <c r="J63" i="2" s="1"/>
  <c r="R525" i="2"/>
  <c r="BK555" i="2"/>
  <c r="J555" i="2" s="1"/>
  <c r="J64" i="2" s="1"/>
  <c r="R555" i="2"/>
  <c r="BK622" i="2"/>
  <c r="J622" i="2"/>
  <c r="J65" i="2" s="1"/>
  <c r="P622" i="2"/>
  <c r="T622" i="2"/>
  <c r="P677" i="2"/>
  <c r="T677" i="2"/>
  <c r="P906" i="2"/>
  <c r="T906" i="2"/>
  <c r="P938" i="2"/>
  <c r="T938" i="2"/>
  <c r="BK87" i="3"/>
  <c r="J87" i="3" s="1"/>
  <c r="J61" i="3" s="1"/>
  <c r="T87" i="3"/>
  <c r="P227" i="3"/>
  <c r="R227" i="3"/>
  <c r="T227" i="3"/>
  <c r="BK261" i="3"/>
  <c r="J261" i="3" s="1"/>
  <c r="J63" i="3" s="1"/>
  <c r="P261" i="3"/>
  <c r="R261" i="3"/>
  <c r="T261" i="3"/>
  <c r="R270" i="3"/>
  <c r="T90" i="4"/>
  <c r="R154" i="4"/>
  <c r="BK173" i="4"/>
  <c r="J173" i="4" s="1"/>
  <c r="J64" i="4" s="1"/>
  <c r="T173" i="4"/>
  <c r="T203" i="4"/>
  <c r="BK86" i="5"/>
  <c r="J86" i="5"/>
  <c r="J61" i="5" s="1"/>
  <c r="R86" i="5"/>
  <c r="BK111" i="5"/>
  <c r="J111" i="5" s="1"/>
  <c r="J62" i="5" s="1"/>
  <c r="P111" i="5"/>
  <c r="R111" i="5"/>
  <c r="BK120" i="5"/>
  <c r="J120" i="5" s="1"/>
  <c r="J63" i="5" s="1"/>
  <c r="P120" i="5"/>
  <c r="R120" i="5"/>
  <c r="T120" i="5"/>
  <c r="BK141" i="5"/>
  <c r="J141" i="5" s="1"/>
  <c r="J64" i="5" s="1"/>
  <c r="P141" i="5"/>
  <c r="R141" i="5"/>
  <c r="T141" i="5"/>
  <c r="BK985" i="2"/>
  <c r="J985" i="2" s="1"/>
  <c r="J69" i="2" s="1"/>
  <c r="BK167" i="4"/>
  <c r="J167" i="4" s="1"/>
  <c r="J63" i="4" s="1"/>
  <c r="BK243" i="4"/>
  <c r="J243" i="4" s="1"/>
  <c r="J66" i="4" s="1"/>
  <c r="BK518" i="2"/>
  <c r="J518" i="2" s="1"/>
  <c r="J62" i="2" s="1"/>
  <c r="BK483" i="3"/>
  <c r="J483" i="3" s="1"/>
  <c r="J65" i="3" s="1"/>
  <c r="BK247" i="4"/>
  <c r="J247" i="4" s="1"/>
  <c r="J68" i="4" s="1"/>
  <c r="F55" i="5"/>
  <c r="J78" i="5"/>
  <c r="BE103" i="5"/>
  <c r="BE107" i="5"/>
  <c r="BE116" i="5"/>
  <c r="BE121" i="5"/>
  <c r="BE129" i="5"/>
  <c r="F54" i="5"/>
  <c r="J55" i="5"/>
  <c r="BE95" i="5"/>
  <c r="BE112" i="5"/>
  <c r="BE142" i="5"/>
  <c r="E74" i="5"/>
  <c r="BE125" i="5"/>
  <c r="J54" i="5"/>
  <c r="BE87" i="5"/>
  <c r="BE91" i="5"/>
  <c r="BE99" i="5"/>
  <c r="BE133" i="5"/>
  <c r="BE137" i="5"/>
  <c r="BE146" i="5"/>
  <c r="J52" i="4"/>
  <c r="J55" i="4"/>
  <c r="F85" i="4"/>
  <c r="BE96" i="4"/>
  <c r="BE105" i="4"/>
  <c r="BE110" i="4"/>
  <c r="BE134" i="4"/>
  <c r="BE138" i="4"/>
  <c r="BE142" i="4"/>
  <c r="BE155" i="4"/>
  <c r="BE159" i="4"/>
  <c r="BE174" i="4"/>
  <c r="BE178" i="4"/>
  <c r="BE180" i="4"/>
  <c r="BE189" i="4"/>
  <c r="BE204" i="4"/>
  <c r="BE208" i="4"/>
  <c r="BE225" i="4"/>
  <c r="BE229" i="4"/>
  <c r="BE248" i="4"/>
  <c r="E48" i="4"/>
  <c r="F54" i="4"/>
  <c r="J84" i="4"/>
  <c r="BE91" i="4"/>
  <c r="BE100" i="4"/>
  <c r="BE124" i="4"/>
  <c r="BE129" i="4"/>
  <c r="BE168" i="4"/>
  <c r="BE184" i="4"/>
  <c r="BE198" i="4"/>
  <c r="BE212" i="4"/>
  <c r="BE216" i="4"/>
  <c r="BE220" i="4"/>
  <c r="BE116" i="4"/>
  <c r="BE146" i="4"/>
  <c r="BE163" i="4"/>
  <c r="BE194" i="4"/>
  <c r="BE233" i="4"/>
  <c r="BE238" i="4"/>
  <c r="BE244" i="4"/>
  <c r="F54" i="3"/>
  <c r="J54" i="3"/>
  <c r="J79" i="3"/>
  <c r="F82" i="3"/>
  <c r="BE92" i="3"/>
  <c r="BE100" i="3"/>
  <c r="BE109" i="3"/>
  <c r="BE117" i="3"/>
  <c r="BE146" i="3"/>
  <c r="BE160" i="3"/>
  <c r="BE164" i="3"/>
  <c r="BE174" i="3"/>
  <c r="BE184" i="3"/>
  <c r="BE194" i="3"/>
  <c r="BE212" i="3"/>
  <c r="BE222" i="3"/>
  <c r="BE228" i="3"/>
  <c r="BE232" i="3"/>
  <c r="BE236" i="3"/>
  <c r="BE253" i="3"/>
  <c r="BE266" i="3"/>
  <c r="BE271" i="3"/>
  <c r="BE276" i="3"/>
  <c r="BE289" i="3"/>
  <c r="BE294" i="3"/>
  <c r="BE302" i="3"/>
  <c r="BE320" i="3"/>
  <c r="BE325" i="3"/>
  <c r="BE337" i="3"/>
  <c r="BE345" i="3"/>
  <c r="BE349" i="3"/>
  <c r="BE365" i="3"/>
  <c r="BE373" i="3"/>
  <c r="BE385" i="3"/>
  <c r="BE389" i="3"/>
  <c r="BE393" i="3"/>
  <c r="BE401" i="3"/>
  <c r="BE413" i="3"/>
  <c r="BE421" i="3"/>
  <c r="BE453" i="3"/>
  <c r="BE466" i="3"/>
  <c r="BE479" i="3"/>
  <c r="E75" i="3"/>
  <c r="BE96" i="3"/>
  <c r="BE104" i="3"/>
  <c r="BE126" i="3"/>
  <c r="BE169" i="3"/>
  <c r="BE205" i="3"/>
  <c r="BE249" i="3"/>
  <c r="BE262" i="3"/>
  <c r="BE285" i="3"/>
  <c r="BE298" i="3"/>
  <c r="BE316" i="3"/>
  <c r="BE333" i="3"/>
  <c r="BE381" i="3"/>
  <c r="BE461" i="3"/>
  <c r="BE471" i="3"/>
  <c r="BE475" i="3"/>
  <c r="J55" i="3"/>
  <c r="BE141" i="3"/>
  <c r="BE179" i="3"/>
  <c r="BE189" i="3"/>
  <c r="BE281" i="3"/>
  <c r="BE307" i="3"/>
  <c r="BE329" i="3"/>
  <c r="BE341" i="3"/>
  <c r="BE353" i="3"/>
  <c r="BE361" i="3"/>
  <c r="BE369" i="3"/>
  <c r="BE405" i="3"/>
  <c r="BE425" i="3"/>
  <c r="BE429" i="3"/>
  <c r="BE437" i="3"/>
  <c r="BE445" i="3"/>
  <c r="BE484" i="3"/>
  <c r="BE88" i="3"/>
  <c r="BE113" i="3"/>
  <c r="BE217" i="3"/>
  <c r="BE243" i="3"/>
  <c r="BE257" i="3"/>
  <c r="BE311" i="3"/>
  <c r="BE357" i="3"/>
  <c r="BE377" i="3"/>
  <c r="BE397" i="3"/>
  <c r="BE409" i="3"/>
  <c r="BE417" i="3"/>
  <c r="BE433" i="3"/>
  <c r="BE441" i="3"/>
  <c r="BE449" i="3"/>
  <c r="BE457" i="3"/>
  <c r="E48" i="2"/>
  <c r="F54" i="2"/>
  <c r="J85" i="2"/>
  <c r="BE112" i="2"/>
  <c r="BE128" i="2"/>
  <c r="BE155" i="2"/>
  <c r="BE380" i="2"/>
  <c r="BE404" i="2"/>
  <c r="BE419" i="2"/>
  <c r="BE526" i="2"/>
  <c r="BE535" i="2"/>
  <c r="BE547" i="2"/>
  <c r="BE556" i="2"/>
  <c r="BE568" i="2"/>
  <c r="BE628" i="2"/>
  <c r="BE642" i="2"/>
  <c r="BE664" i="2"/>
  <c r="BE687" i="2"/>
  <c r="BE699" i="2"/>
  <c r="BE712" i="2"/>
  <c r="BE729" i="2"/>
  <c r="BE734" i="2"/>
  <c r="BE747" i="2"/>
  <c r="BE755" i="2"/>
  <c r="BE771" i="2"/>
  <c r="BE775" i="2"/>
  <c r="BE799" i="2"/>
  <c r="BE836" i="2"/>
  <c r="BE849" i="2"/>
  <c r="BE861" i="2"/>
  <c r="BE889" i="2"/>
  <c r="BE907" i="2"/>
  <c r="BE925" i="2"/>
  <c r="BE930" i="2"/>
  <c r="BE934" i="2"/>
  <c r="BE962" i="2"/>
  <c r="J83" i="2"/>
  <c r="J86" i="2"/>
  <c r="BE102" i="2"/>
  <c r="BE123" i="2"/>
  <c r="BE280" i="2"/>
  <c r="BE349" i="2"/>
  <c r="BE376" i="2"/>
  <c r="BE399" i="2"/>
  <c r="BE409" i="2"/>
  <c r="BE481" i="2"/>
  <c r="BE496" i="2"/>
  <c r="BE504" i="2"/>
  <c r="BE513" i="2"/>
  <c r="BE530" i="2"/>
  <c r="BE563" i="2"/>
  <c r="BE573" i="2"/>
  <c r="BE600" i="2"/>
  <c r="BE611" i="2"/>
  <c r="BE633" i="2"/>
  <c r="BE654" i="2"/>
  <c r="BE668" i="2"/>
  <c r="BE691" i="2"/>
  <c r="BE695" i="2"/>
  <c r="BE704" i="2"/>
  <c r="BE716" i="2"/>
  <c r="BE743" i="2"/>
  <c r="BE763" i="2"/>
  <c r="BE767" i="2"/>
  <c r="BE779" i="2"/>
  <c r="BE787" i="2"/>
  <c r="BE795" i="2"/>
  <c r="BE803" i="2"/>
  <c r="BE811" i="2"/>
  <c r="BE823" i="2"/>
  <c r="BE831" i="2"/>
  <c r="BE865" i="2"/>
  <c r="BE885" i="2"/>
  <c r="BE898" i="2"/>
  <c r="BE911" i="2"/>
  <c r="BE921" i="2"/>
  <c r="BE966" i="2"/>
  <c r="BE986" i="2"/>
  <c r="F86" i="2"/>
  <c r="BE92" i="2"/>
  <c r="BE97" i="2"/>
  <c r="BE107" i="2"/>
  <c r="BE118" i="2"/>
  <c r="BE172" i="2"/>
  <c r="BE185" i="2"/>
  <c r="BE197" i="2"/>
  <c r="BE372" i="2"/>
  <c r="BE389" i="2"/>
  <c r="BE414" i="2"/>
  <c r="BE440" i="2"/>
  <c r="BE445" i="2"/>
  <c r="BE491" i="2"/>
  <c r="BE500" i="2"/>
  <c r="BE508" i="2"/>
  <c r="BE519" i="2"/>
  <c r="BE623" i="2"/>
  <c r="BE637" i="2"/>
  <c r="BE646" i="2"/>
  <c r="BE650" i="2"/>
  <c r="BE659" i="2"/>
  <c r="BE672" i="2"/>
  <c r="BE683" i="2"/>
  <c r="BE708" i="2"/>
  <c r="BE724" i="2"/>
  <c r="BE739" i="2"/>
  <c r="BE751" i="2"/>
  <c r="BE783" i="2"/>
  <c r="BE791" i="2"/>
  <c r="BE807" i="2"/>
  <c r="BE819" i="2"/>
  <c r="BE841" i="2"/>
  <c r="BE845" i="2"/>
  <c r="BE853" i="2"/>
  <c r="BE857" i="2"/>
  <c r="BE869" i="2"/>
  <c r="BE877" i="2"/>
  <c r="BE894" i="2"/>
  <c r="BE902" i="2"/>
  <c r="BE939" i="2"/>
  <c r="BE944" i="2"/>
  <c r="BE970" i="2"/>
  <c r="BE975" i="2"/>
  <c r="BE980" i="2"/>
  <c r="BE133" i="2"/>
  <c r="BE139" i="2"/>
  <c r="BE143" i="2"/>
  <c r="BE147" i="2"/>
  <c r="BE151" i="2"/>
  <c r="BE165" i="2"/>
  <c r="BE177" i="2"/>
  <c r="BE181" i="2"/>
  <c r="BE285" i="2"/>
  <c r="BE384" i="2"/>
  <c r="BE394" i="2"/>
  <c r="BE477" i="2"/>
  <c r="BE578" i="2"/>
  <c r="BE583" i="2"/>
  <c r="BE588" i="2"/>
  <c r="BE604" i="2"/>
  <c r="BE678" i="2"/>
  <c r="BE720" i="2"/>
  <c r="BE759" i="2"/>
  <c r="BE815" i="2"/>
  <c r="BE827" i="2"/>
  <c r="BE873" i="2"/>
  <c r="BE881" i="2"/>
  <c r="BE915" i="2"/>
  <c r="BE948" i="2"/>
  <c r="BE952" i="2"/>
  <c r="BE956" i="2"/>
  <c r="F35" i="4"/>
  <c r="BB57" i="1" s="1"/>
  <c r="F35" i="5"/>
  <c r="BB58" i="1" s="1"/>
  <c r="J34" i="2"/>
  <c r="AW55" i="1" s="1"/>
  <c r="F34" i="2"/>
  <c r="BA55" i="1" s="1"/>
  <c r="F36" i="5"/>
  <c r="BC58" i="1" s="1"/>
  <c r="F35" i="2"/>
  <c r="BB55" i="1" s="1"/>
  <c r="F36" i="3"/>
  <c r="BC56" i="1" s="1"/>
  <c r="F34" i="3"/>
  <c r="BA56" i="1" s="1"/>
  <c r="F34" i="4"/>
  <c r="BA57" i="1" s="1"/>
  <c r="F37" i="3"/>
  <c r="BD56" i="1" s="1"/>
  <c r="F37" i="5"/>
  <c r="BD58" i="1" s="1"/>
  <c r="F35" i="3"/>
  <c r="BB56" i="1" s="1"/>
  <c r="F36" i="2"/>
  <c r="BC55" i="1" s="1"/>
  <c r="J34" i="4"/>
  <c r="AW57" i="1" s="1"/>
  <c r="F34" i="5"/>
  <c r="BA58" i="1" s="1"/>
  <c r="F37" i="2"/>
  <c r="BD55" i="1" s="1"/>
  <c r="J34" i="5"/>
  <c r="AW58" i="1" s="1"/>
  <c r="F36" i="4"/>
  <c r="BC57" i="1" s="1"/>
  <c r="J34" i="3"/>
  <c r="AW56" i="1" s="1"/>
  <c r="F37" i="4"/>
  <c r="BD57" i="1" s="1"/>
  <c r="R90" i="2" l="1"/>
  <c r="R89" i="2" s="1"/>
  <c r="P89" i="4"/>
  <c r="P88" i="4" s="1"/>
  <c r="AU57" i="1" s="1"/>
  <c r="BK89" i="4"/>
  <c r="J89" i="4" s="1"/>
  <c r="J60" i="4" s="1"/>
  <c r="T86" i="3"/>
  <c r="T85" i="3"/>
  <c r="BK246" i="4"/>
  <c r="J246" i="4" s="1"/>
  <c r="J67" i="4" s="1"/>
  <c r="R85" i="5"/>
  <c r="R84" i="5"/>
  <c r="T85" i="5"/>
  <c r="T84" i="5" s="1"/>
  <c r="T89" i="4"/>
  <c r="T88" i="4"/>
  <c r="P85" i="5"/>
  <c r="P84" i="5" s="1"/>
  <c r="AU58" i="1" s="1"/>
  <c r="P86" i="3"/>
  <c r="P85" i="3" s="1"/>
  <c r="AU56" i="1" s="1"/>
  <c r="T90" i="2"/>
  <c r="T89" i="2" s="1"/>
  <c r="R89" i="4"/>
  <c r="R88" i="4"/>
  <c r="R86" i="3"/>
  <c r="R85" i="3" s="1"/>
  <c r="P90" i="2"/>
  <c r="P89" i="2"/>
  <c r="AU55" i="1" s="1"/>
  <c r="BK90" i="2"/>
  <c r="J90" i="2" s="1"/>
  <c r="J60" i="2" s="1"/>
  <c r="BK85" i="5"/>
  <c r="BK84" i="5"/>
  <c r="J84" i="5" s="1"/>
  <c r="J59" i="5" s="1"/>
  <c r="BK86" i="3"/>
  <c r="J86" i="3" s="1"/>
  <c r="J60" i="3" s="1"/>
  <c r="J33" i="2"/>
  <c r="AV55" i="1" s="1"/>
  <c r="AT55" i="1" s="1"/>
  <c r="F33" i="2"/>
  <c r="AZ55" i="1" s="1"/>
  <c r="F33" i="3"/>
  <c r="AZ56" i="1" s="1"/>
  <c r="J33" i="5"/>
  <c r="AV58" i="1" s="1"/>
  <c r="AT58" i="1" s="1"/>
  <c r="J33" i="4"/>
  <c r="AV57" i="1" s="1"/>
  <c r="AT57" i="1" s="1"/>
  <c r="F33" i="4"/>
  <c r="AZ57" i="1" s="1"/>
  <c r="F33" i="5"/>
  <c r="AZ58" i="1" s="1"/>
  <c r="BB54" i="1"/>
  <c r="AX54" i="1"/>
  <c r="BC54" i="1"/>
  <c r="AY54" i="1"/>
  <c r="J33" i="3"/>
  <c r="AV56" i="1" s="1"/>
  <c r="AT56" i="1" s="1"/>
  <c r="BD54" i="1"/>
  <c r="W33" i="1"/>
  <c r="BA54" i="1"/>
  <c r="W30" i="1" s="1"/>
  <c r="BK88" i="4" l="1"/>
  <c r="J88" i="4" s="1"/>
  <c r="J30" i="4" s="1"/>
  <c r="AG57" i="1" s="1"/>
  <c r="BK89" i="2"/>
  <c r="J89" i="2"/>
  <c r="J59" i="2"/>
  <c r="J85" i="5"/>
  <c r="J60" i="5"/>
  <c r="BK85" i="3"/>
  <c r="J85" i="3" s="1"/>
  <c r="J30" i="3" s="1"/>
  <c r="AG56" i="1" s="1"/>
  <c r="AN57" i="1"/>
  <c r="J59" i="4"/>
  <c r="J39" i="4"/>
  <c r="AU54" i="1"/>
  <c r="AZ54" i="1"/>
  <c r="W29" i="1" s="1"/>
  <c r="W32" i="1"/>
  <c r="J30" i="5"/>
  <c r="AG58" i="1" s="1"/>
  <c r="AW54" i="1"/>
  <c r="AK30" i="1" s="1"/>
  <c r="W31" i="1"/>
  <c r="J39" i="3" l="1"/>
  <c r="J39" i="5"/>
  <c r="J59" i="3"/>
  <c r="AN56" i="1"/>
  <c r="AN58" i="1"/>
  <c r="J30" i="2"/>
  <c r="AG55" i="1" s="1"/>
  <c r="AV54" i="1"/>
  <c r="AK29" i="1" s="1"/>
  <c r="J39" i="2" l="1"/>
  <c r="AN55" i="1"/>
  <c r="AG54" i="1"/>
  <c r="AT54" i="1"/>
  <c r="AN54" i="1" l="1"/>
  <c r="AK26" i="1"/>
  <c r="AK35" i="1" l="1"/>
</calcChain>
</file>

<file path=xl/sharedStrings.xml><?xml version="1.0" encoding="utf-8"?>
<sst xmlns="http://schemas.openxmlformats.org/spreadsheetml/2006/main" count="14705" uniqueCount="1671">
  <si>
    <t>Export Komplet</t>
  </si>
  <si>
    <t>VZ</t>
  </si>
  <si>
    <t>2.0</t>
  </si>
  <si>
    <t>ZAMOK</t>
  </si>
  <si>
    <t>False</t>
  </si>
  <si>
    <t>{e44503d6-e6ca-4ade-99d6-e08457eecfcd}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</si>
  <si>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</si>
  <si>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</si>
  <si>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</si>
  <si>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</si>
  <si>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</si>
  <si>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</si>
  <si>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</si>
  <si>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</si>
  <si>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2022-04rev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</si>
  <si>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</si>
  <si>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</si>
  <si>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SUŠICE - stavební úpravy kanalizace a vodovodu v ul. Studenstská</t>
  </si>
  <si>
    <t>KSO:</t>
  </si>
  <si>
    <t>827</t>
  </si>
  <si>
    <t>CC-CZ:</t>
  </si>
  <si>
    <t>222</t>
  </si>
  <si>
    <t>Místo:</t>
  </si>
  <si>
    <t>Sušice</t>
  </si>
  <si>
    <t>Datum:</t>
  </si>
  <si>
    <t>10. 1. 2022</t>
  </si>
  <si>
    <t>CZ-CPV:</t>
  </si>
  <si>
    <t>45200000-9</t>
  </si>
  <si>
    <t>CZ-CPA:</t>
  </si>
  <si>
    <t>42.21</t>
  </si>
  <si>
    <t>Zadavatel:</t>
  </si>
  <si>
    <t>IČ:</t>
  </si>
  <si>
    <t>00256129</t>
  </si>
  <si>
    <t>Město Sušice, nám. Svobody 138, Sušice</t>
  </si>
  <si>
    <t>DIČ:</t>
  </si>
  <si>
    <t/>
  </si>
  <si>
    <t>Uchazeč:</t>
  </si>
  <si>
    <t>Vyplň údaj</t>
  </si>
  <si>
    <t>Projektant:</t>
  </si>
  <si>
    <t>11375701</t>
  </si>
  <si>
    <t>Ing. Zdeněk Bláha</t>
  </si>
  <si>
    <t>True</t>
  </si>
  <si>
    <t>Zpracovatel:</t>
  </si>
  <si>
    <t>08984824</t>
  </si>
  <si>
    <t>Michal Komorous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</si>
  <si>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</si>
  <si>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</si>
  <si>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</si>
  <si>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</si>
  <si>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</si>
  <si>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</si>
  <si>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</si>
  <si>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</si>
  <si>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</si>
  <si>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</si>
  <si>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</si>
  <si>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</si>
  <si>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</si>
  <si>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</si>
  <si>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</si>
  <si>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</si>
  <si>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</si>
  <si>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</si>
  <si>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</si>
  <si>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</si>
  <si>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</si>
  <si>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</si>
  <si>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</si>
  <si>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</si>
  <si>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</si>
  <si>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</si>
  <si>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</si>
  <si>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</si>
  <si>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</si>
  <si>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</si>
  <si>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</si>
  <si>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</si>
  <si>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</si>
  <si>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</si>
  <si>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</si>
  <si>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</si>
  <si>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</si>
  <si>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</si>
  <si>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</si>
  <si>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</si>
  <si>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</si>
  <si>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</si>
  <si>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Rekonstrukce kana...</t>
  </si>
  <si>
    <t>STA</t>
  </si>
  <si>
    <t>1</t>
  </si>
  <si>
    <t>{543eb630-7078-4d69-986d-6a537038cdcd}</t>
  </si>
  <si>
    <t>2</t>
  </si>
  <si>
    <t>SO 11</t>
  </si>
  <si>
    <t>Rekonstrukce vodo...</t>
  </si>
  <si>
    <t>{4e01d014-203d-4d0f-b3de-68e4dc98d0fa}</t>
  </si>
  <si>
    <t>DSO 21.1</t>
  </si>
  <si>
    <t>Odstranění sep...</t>
  </si>
  <si>
    <t>{6e82fbb8-9b07-4751-993d-ccd76c3a935b}</t>
  </si>
  <si>
    <t>VON</t>
  </si>
  <si>
    <t>{4c6738dc-087e-4f55-97ab-51384dbabd0f}</t>
  </si>
  <si>
    <t>KRYCÍ LIST SOUPISU PRACÍ</t>
  </si>
  <si>
    <t>Objekt:</t>
  </si>
  <si>
    <t>SO 01 - Rekonstrukce kana...</t>
  </si>
  <si>
    <t xml:space="preserve">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</si>
  <si>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</si>
  <si>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</si>
  <si>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</si>
  <si>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</si>
  <si>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</si>
  <si>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</si>
  <si>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</si>
  <si>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</si>
  <si>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</si>
  <si>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</si>
  <si>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</si>
  <si>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</si>
  <si>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</si>
  <si>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</si>
  <si>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</si>
  <si>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</si>
  <si>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</si>
  <si>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</si>
  <si>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</si>
  <si>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</si>
  <si>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</si>
  <si>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</si>
  <si>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</si>
  <si>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</si>
  <si>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</si>
  <si>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</si>
  <si>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</si>
  <si>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</si>
  <si>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</si>
  <si>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</si>
  <si>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</si>
  <si>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</si>
  <si>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112251102</t>
  </si>
  <si>
    <t>Odstranění pařezů D přes 300 do 500 mm</t>
  </si>
  <si>
    <t>kus</t>
  </si>
  <si>
    <t>CS ÚRS 2021 02</t>
  </si>
  <si>
    <t>4</t>
  </si>
  <si>
    <t>-648180539</t>
  </si>
  <si>
    <t>PP</t>
  </si>
  <si>
    <t>Odstranění pařezů strojně s jejich vykopáním, vytrháním nebo odstřelením průměru přes 300 do 500 mm</t>
  </si>
  <si>
    <t>Online PSC</t>
  </si>
  <si>
    <t>https://podminky.urs.cz/item/CS_URS_2021_02/112251102</t>
  </si>
  <si>
    <t>VV</t>
  </si>
  <si>
    <t>"dle TZ 23 ks"23,0</t>
  </si>
  <si>
    <t>Součet</t>
  </si>
  <si>
    <t>113107152</t>
  </si>
  <si>
    <t>Odstranění podkladu z kameniva těženého tl přes 100 do 200 mm strojně pl přes 50 do 200 m2</t>
  </si>
  <si>
    <t>m2</t>
  </si>
  <si>
    <t>-1158551914</t>
  </si>
  <si>
    <t>Odstranění podkladů nebo krytů strojně plochy jednotlivě přes 50 m2 do 200 m2 s přemístěním hmot na skládku na vzdálenost do 20 m nebo s naložením na dopravní prostředek z kameniva těženého, o tl. vrstvy přes 100 do 200 mm</t>
  </si>
  <si>
    <t>https://podminky.urs.cz/item/CS_URS_2021_02/113107152</t>
  </si>
  <si>
    <t>"přejezdy na stáv. bet. stokou"1,3*44,0</t>
  </si>
  <si>
    <t>3</t>
  </si>
  <si>
    <t>113107170</t>
  </si>
  <si>
    <t>Odstranění podkladu z betonu prostého tl do 100 mm strojně pl přes 50 do 200 m2</t>
  </si>
  <si>
    <t>-1968264221</t>
  </si>
  <si>
    <t>Odstranění podkladů nebo krytů strojně plochy jednotlivě přes 50 m2 do 200 m2 s přemístěním hmot na skládku na vzdálenost do 20 m nebo s naložením na dopravní prostředek z betonu prostého, o tl. vrstvy do 100 mm</t>
  </si>
  <si>
    <t>https://podminky.urs.cz/item/CS_URS_2021_02/113107170</t>
  </si>
  <si>
    <t>"přípojka KP 31"8,0*0,8</t>
  </si>
  <si>
    <t>113107181</t>
  </si>
  <si>
    <t>Odstranění podkladu živičného tl do 50 mm strojně pl přes 50 do 200 m2</t>
  </si>
  <si>
    <t>1132724607</t>
  </si>
  <si>
    <t>Odstranění podkladů nebo krytů strojně plochy jednotlivě přes 50 m2 do 200 m2 s přemístěním hmot na skládku na vzdálenost do 20 m nebo s naložením na dopravní prostředek živičných, o tl. vrstvy do 50 mm</t>
  </si>
  <si>
    <t>https://podminky.urs.cz/item/CS_URS_2021_02/113107181</t>
  </si>
  <si>
    <t>5</t>
  </si>
  <si>
    <t>113107212</t>
  </si>
  <si>
    <t>Odstranění podkladu pl přes 200 m2 z kameniva těženého tl 200 mm</t>
  </si>
  <si>
    <t>10</t>
  </si>
  <si>
    <t>"celková plocha odstraňovaných ploch viz TZ společných pro SO 11"891,60</t>
  </si>
  <si>
    <t>"celková plocha chodníky viz TZ"801,0</t>
  </si>
  <si>
    <t>"stáv. kanalizace"1,2*30,4</t>
  </si>
  <si>
    <t>6</t>
  </si>
  <si>
    <t>113107222</t>
  </si>
  <si>
    <t>Odstranění podkladu pl přes 200 m2 z kameniva drceného tl 200 mm</t>
  </si>
  <si>
    <t>12</t>
  </si>
  <si>
    <t>7</t>
  </si>
  <si>
    <t>113107243</t>
  </si>
  <si>
    <t>Odstranění podkladu pl přes 200 m2 živičných tl 150 mm</t>
  </si>
  <si>
    <t>14</t>
  </si>
  <si>
    <t>"stáv. kanal kamenina"1,2*30,4</t>
  </si>
  <si>
    <t>8</t>
  </si>
  <si>
    <t>113154353</t>
  </si>
  <si>
    <t>Frézování živičného krytu tl 50 mm pruh š 1 m pl do 10000 m2 s překážkami v trase</t>
  </si>
  <si>
    <t>16</t>
  </si>
  <si>
    <t>"dle TZ pr. š.pr. 5,7 m a dl. 215,00"5,7*215,0</t>
  </si>
  <si>
    <t>"chodníky"801,0</t>
  </si>
  <si>
    <t>9</t>
  </si>
  <si>
    <t>113202111</t>
  </si>
  <si>
    <t>Vytrhání obrub krajníků obrubníků stojatých</t>
  </si>
  <si>
    <t>m</t>
  </si>
  <si>
    <t>18</t>
  </si>
  <si>
    <t>"dle TZ žul. krajník s přídlažbou"120,0</t>
  </si>
  <si>
    <t>"bet. obrubník s přídlažbou"130,0</t>
  </si>
  <si>
    <t>"bet. obrubník bez přídlažby"120,0</t>
  </si>
  <si>
    <t>113203111</t>
  </si>
  <si>
    <t>Vytrhání obrub z dlažebních kostek</t>
  </si>
  <si>
    <t>20</t>
  </si>
  <si>
    <t>"dle TZ - chodník velké kamenné kostky"2*220,0</t>
  </si>
  <si>
    <t>11</t>
  </si>
  <si>
    <t>115001105</t>
  </si>
  <si>
    <t>Převedení vody potrubím DN do 600</t>
  </si>
  <si>
    <t>22</t>
  </si>
  <si>
    <t>5,0</t>
  </si>
  <si>
    <t>115101201</t>
  </si>
  <si>
    <t>Čerpání vody na dopravní výšku do 10 m průměrný přítok do 500 l/min</t>
  </si>
  <si>
    <t>hod</t>
  </si>
  <si>
    <t>24</t>
  </si>
  <si>
    <t>5,0*30*12</t>
  </si>
  <si>
    <t>13</t>
  </si>
  <si>
    <t>115101301</t>
  </si>
  <si>
    <t>Pohotovost čerpací soupravy pro dopravní výšku do 10 m přítok do 500 l/min</t>
  </si>
  <si>
    <t>den</t>
  </si>
  <si>
    <t>26</t>
  </si>
  <si>
    <t>150,0</t>
  </si>
  <si>
    <t>119001401</t>
  </si>
  <si>
    <t>Dočasné zajištění potrubí ocelového nebo litinového DN do 200</t>
  </si>
  <si>
    <t>28</t>
  </si>
  <si>
    <t>"kanalizace ocel ntl DN 32"1,3*3</t>
  </si>
  <si>
    <t>"kanalizace ocel ntl DN 100"1,3*1</t>
  </si>
  <si>
    <t>"kanalizace ocel ntl DN 150"1,2*1</t>
  </si>
  <si>
    <t>Mezisoučet</t>
  </si>
  <si>
    <t>"přípojky ntl DN 100"0,8*22</t>
  </si>
  <si>
    <t>"přípojky litina DN 80"0,8*1</t>
  </si>
  <si>
    <t>119001402</t>
  </si>
  <si>
    <t>Dočasné zajištění potrubí ocelového nebo litinového DN do 500</t>
  </si>
  <si>
    <t>30</t>
  </si>
  <si>
    <t>"kanalizace ocel ntl DN 300"1,2*1</t>
  </si>
  <si>
    <t>"přípojky ntl DN 300"0,8*1</t>
  </si>
  <si>
    <t>119001421</t>
  </si>
  <si>
    <t>Dočasné zajištění kabelů a kabelových tratí ze 3 volně ložených kabelů</t>
  </si>
  <si>
    <t>32</t>
  </si>
  <si>
    <t>"kanalizace - el. kabely NN + sběrný kabel CETIN"1,3*4</t>
  </si>
  <si>
    <t>"přípojky"0,8*65</t>
  </si>
  <si>
    <t>17</t>
  </si>
  <si>
    <t>119002121</t>
  </si>
  <si>
    <t>Přechová lávka délky do 2 m včetně zábradlí pro zabezpečení výkopu zřízení</t>
  </si>
  <si>
    <t>34</t>
  </si>
  <si>
    <t>2,0</t>
  </si>
  <si>
    <t>119002122</t>
  </si>
  <si>
    <t>Přechodová lávka délky do 2 m včetně zábradlí pro zabezpečení výkopu odstranění</t>
  </si>
  <si>
    <t>36</t>
  </si>
  <si>
    <t>19</t>
  </si>
  <si>
    <t>129001101</t>
  </si>
  <si>
    <t>Příplatek za ztížení odkopávky nebo prokopávky v blízkosti inženýrských sítí</t>
  </si>
  <si>
    <t>m3</t>
  </si>
  <si>
    <t>-1515959310</t>
  </si>
  <si>
    <t>Příplatek k cenám vykopávek za ztížení vykopávky v blízkosti podzemního vedení nebo výbušnin v horninách jakékoliv třídy</t>
  </si>
  <si>
    <t>https://podminky.urs.cz/item/CS_URS_2021_02/129001101</t>
  </si>
  <si>
    <t>"kabely"1,0*1,5*0,8*65+1,0*1,5*1,3*4</t>
  </si>
  <si>
    <t>"potrubí ocel DN 32"1,0*1,532*1,3*3</t>
  </si>
  <si>
    <t>"potrubí ocel DN 100"1,0*1,6*0,8*22+1,0*1,6*1,3</t>
  </si>
  <si>
    <t>"potrubí ocel DN 150"1,0*1,65*1,3</t>
  </si>
  <si>
    <t>"potrubí ocel DN 300"1,0*1,8*0,8+1,0*1,8*1,3</t>
  </si>
  <si>
    <t>"potrubí litina DN 80"1,0*1,5*0,8</t>
  </si>
  <si>
    <t>129,2</t>
  </si>
  <si>
    <t>132254205</t>
  </si>
  <si>
    <t>Hloubení zapažených rýh š do 2000 mm v hornině třídy těžitelnosti I skupiny 3 objem do 1000 m3</t>
  </si>
  <si>
    <t>-1952518406</t>
  </si>
  <si>
    <t>Hloubení zapažených rýh šířky přes 800 do 2 000 mm strojně s urovnáním dna do předepsaného profilu a spádu v hornině třídy těžitelnosti I skupiny 3 přes 500 do 1 000 m3</t>
  </si>
  <si>
    <t>https://podminky.urs.cz/item/CS_URS_2021_02/132254205</t>
  </si>
  <si>
    <t>"stávající kanalizace"</t>
  </si>
  <si>
    <t>1,3*1,25*30,0-3,14*0,335*0,335*30,0+1,3*1,5*95,0-3,14*0,335*0,335*95,0</t>
  </si>
  <si>
    <t>1,2*1,25*14,0-3,14*0,28*0,28*14,0+1,2*1,5*66,5-3,14*0,28*0,28*66,5</t>
  </si>
  <si>
    <t>"nová kanalizace - stoka A"</t>
  </si>
  <si>
    <t>"st. 0,000.00 - 0,044.00 pr. hl. 2,24-0,55"44,0*1,69*1,3</t>
  </si>
  <si>
    <t>"0,044.00 - 0,087.00 pr. hl. 2,51-0,55"43,0*1,96*1,3</t>
  </si>
  <si>
    <t>"0,087.00 - 0,126.90 pr. hl. 2,95-0,55"39,9*2,4*1,3</t>
  </si>
  <si>
    <t>"0,126.90 - 0,149.10 pr. hl. 3,19-0,55"22,2*2,64*1,2</t>
  </si>
  <si>
    <t>"0,149.10 - 0,165.45 pr. hl. 3,13-0,55"16,35*2,58*1,2</t>
  </si>
  <si>
    <t>"0,165.45 - 0,202.30 pr. hl. 3,10-0,55"36,85*2,55*1,2</t>
  </si>
  <si>
    <t>"0,202.30 - 0,208.40 pr. hl. 3,14-0,55"6,1*2,59*1,2</t>
  </si>
  <si>
    <t>"stoka Aa"</t>
  </si>
  <si>
    <t>"st. 0,000.00 - 0,008.15 pr. hl. 2,28-0,55"8,15*1,73*1,1</t>
  </si>
  <si>
    <t>"stoka Ab"</t>
  </si>
  <si>
    <t>"st. 0,000.00 - 0,003.50 pr. hl. 2,28-0,55"3,5*1,73*1,1</t>
  </si>
  <si>
    <t>"stoka Ac"</t>
  </si>
  <si>
    <t>"st. 0,000.00 - 0,003.50 pr. hl. 2,96-0,55"3,5*2,41*1,2</t>
  </si>
  <si>
    <t>"rozšíření kolem šachet"</t>
  </si>
  <si>
    <t>"ŠA01-ŠA03"(2,3*2,3-1,3*1,3)*2,19*3</t>
  </si>
  <si>
    <t>"ŠA04-ŠA07"(2,2*2,2-1,2*1,2)*2,59*4</t>
  </si>
  <si>
    <t>"ŠAa01"(2,1*2,1-1,1*1,1)*0,8</t>
  </si>
  <si>
    <t>"ŠAb01"(2,1*2,1-1,1*1,1)*0,8</t>
  </si>
  <si>
    <t>"ŠAc01"(2,2*2,2-1,1*1,1)*2,2</t>
  </si>
  <si>
    <t>"prohloubení šachet"</t>
  </si>
  <si>
    <t>2,3*2,3*0,3*3+2,2*2,2*0,3*5+2,1*2,1*0,3*2</t>
  </si>
  <si>
    <t>"přípojky kanalizační"</t>
  </si>
  <si>
    <t>"KP1"6,0*0,8*1,4</t>
  </si>
  <si>
    <t>"KP2"9,1*0,8*1,4</t>
  </si>
  <si>
    <t>"KP3"5,0*0,8*1,4</t>
  </si>
  <si>
    <t>"KP4"6,0*0,8*1,4</t>
  </si>
  <si>
    <t>"KP5"2,5*0,8*1,4</t>
  </si>
  <si>
    <t>"KP6"6,5*0,8*1,4</t>
  </si>
  <si>
    <t>"KP7"5,0*0,8*1,5</t>
  </si>
  <si>
    <t>"KP8"6,5*0,8*1,5</t>
  </si>
  <si>
    <t>"KP9"7,3*0,8*1,7</t>
  </si>
  <si>
    <t>"KP10"6,2*0,8*1,8</t>
  </si>
  <si>
    <t>"KP11"6,5*0,8*1,8</t>
  </si>
  <si>
    <t>"KP12"6,5*0,8*1,8</t>
  </si>
  <si>
    <t>"KP13"5,0*0,8*1,8</t>
  </si>
  <si>
    <t>"KP14"6,5*0,8*1,8</t>
  </si>
  <si>
    <t>"KP15"3,0*0,8*1,8</t>
  </si>
  <si>
    <t>"KP16"2,5*0,8*1,8</t>
  </si>
  <si>
    <t>"KP17"6,5*0,8*1,8</t>
  </si>
  <si>
    <t>"KP18"6,5*0,8*1,8</t>
  </si>
  <si>
    <t>"KP19"6,5*0,8*1,9</t>
  </si>
  <si>
    <t>"KP20"6,5*0,8*1,9</t>
  </si>
  <si>
    <t>"KP21"6,0*0,8*2,0</t>
  </si>
  <si>
    <t>"KP22"3,5*0,8*1,85</t>
  </si>
  <si>
    <t>"KP23"5,2*0,8*1,9</t>
  </si>
  <si>
    <t>"KP24"6,5*0,8*1,85</t>
  </si>
  <si>
    <t>"KP25"4,5*0,8*2,0</t>
  </si>
  <si>
    <t>"KP26"6,5*0,8*2,0</t>
  </si>
  <si>
    <t>"KP27"2,5*0,8*1,85</t>
  </si>
  <si>
    <t>"KP28"2,5*0,8*1,85</t>
  </si>
  <si>
    <t>"KP29"6,0*0,8*2,1</t>
  </si>
  <si>
    <t>"KP30"6,5*0,8*1,8</t>
  </si>
  <si>
    <t>"KP31"7,6*0,8*1,8+25,4*0,8*1,5</t>
  </si>
  <si>
    <t>"KP32"6,2*0,8*1,8</t>
  </si>
  <si>
    <t>"KP33"5,5*0,8*1,8</t>
  </si>
  <si>
    <t>"KP34"9,5*0,8*1,8</t>
  </si>
  <si>
    <t>"KP35"2,5*0,8*1,85</t>
  </si>
  <si>
    <t>"KP36"1,5*0,8*1,5</t>
  </si>
  <si>
    <t>"KP37"4,5*0,8*1,4</t>
  </si>
  <si>
    <t>"trativody pro odvodnění - stoka A, Aa, Ab a Ac"</t>
  </si>
  <si>
    <t>0,2*0,2*208,4+0,2*0,2*8,15+0,2*0,2*3,5*2</t>
  </si>
  <si>
    <t>"stáv. kanalizace kamenina DN 400"</t>
  </si>
  <si>
    <t>"š.r. 1,2m, pr. hl. 1,1 m a dl. 30,4 m"30,4*1,2*1,1-3,14*0,251*0,251*30,4</t>
  </si>
  <si>
    <t>1369,1/2</t>
  </si>
  <si>
    <t>132354205</t>
  </si>
  <si>
    <t>Hloubení zapažených rýh š do 2000 mm v hornině třídy těžitelnosti II skupiny 4 objem do 1000 m3</t>
  </si>
  <si>
    <t>-1291449309</t>
  </si>
  <si>
    <t>Hloubení zapažených rýh šířky přes 800 do 2 000 mm strojně s urovnáním dna do předepsaného profilu a spádu v hornině třídy těžitelnosti II skupiny 4 přes 500 do 1 000 m3</t>
  </si>
  <si>
    <t>https://podminky.urs.cz/item/CS_URS_2021_02/132354205</t>
  </si>
  <si>
    <t>684,55</t>
  </si>
  <si>
    <t>151101101</t>
  </si>
  <si>
    <t>Zřízení příložného pažení a rozepření stěn rýh hl do 2 m</t>
  </si>
  <si>
    <t>46</t>
  </si>
  <si>
    <t>1,25*30,0*2,0+1,5*95,0*2,0</t>
  </si>
  <si>
    <t>1,25*14,0*2,0+1,5*66,5*2,0</t>
  </si>
  <si>
    <t>"st. 0,000.00 - 0,044.00 pr. hl. 2,24-0,55"44,0*1,69*2,0</t>
  </si>
  <si>
    <t>"0,044.00 - 0,087.00 pr. hl. 2,51-0,55"43,0*1,96*2,0</t>
  </si>
  <si>
    <t>"st. 0,000.00 - 0,008.15 pr. hl. 2,28-0,55"8,15*1,73*2,0</t>
  </si>
  <si>
    <t>"st. 0,000.00 - 0,003.50 pr. hl. 2,28-0,55"3,5*1,73*2,0</t>
  </si>
  <si>
    <t>"ŠAa01"1,0*0,8*2,0</t>
  </si>
  <si>
    <t>"ŠAb01"1,0*0,8*2,0</t>
  </si>
  <si>
    <t>2,3*0,3*4,0*3+2,2*0,3*4,0*5+2,1*0,3*4,0*2</t>
  </si>
  <si>
    <t>"KP1"6,0*1,4*2</t>
  </si>
  <si>
    <t>"KP2"9,1*1,4*2</t>
  </si>
  <si>
    <t>"KP3"5,0*1,4*2</t>
  </si>
  <si>
    <t>"KP4"6,0*1,4*2</t>
  </si>
  <si>
    <t>"KP5"2,5*1,4*2</t>
  </si>
  <si>
    <t>"KP6"6,5*1,4*2</t>
  </si>
  <si>
    <t>"KP7"5,0*1,5*2</t>
  </si>
  <si>
    <t>"KP8"6,5*1,5*2</t>
  </si>
  <si>
    <t>"KP9"7,3*1,7*2</t>
  </si>
  <si>
    <t>"KP10"6,2*1,8*2</t>
  </si>
  <si>
    <t>"KP11"6,5*1,8*2</t>
  </si>
  <si>
    <t>"KP12"6,5*1,8*2</t>
  </si>
  <si>
    <t>"KP13"5,0*1,8*2</t>
  </si>
  <si>
    <t>"KP14"6,5*1,8*2</t>
  </si>
  <si>
    <t>"KP15"3,0*1,8*2</t>
  </si>
  <si>
    <t>"KP16"2,5*1,8*2</t>
  </si>
  <si>
    <t>"KP17"6,5*1,8*2</t>
  </si>
  <si>
    <t>"KP18"6,5*1,8*2</t>
  </si>
  <si>
    <t>"KP19"6,5*1,9*2</t>
  </si>
  <si>
    <t>"KP20"6,5*1,9*2</t>
  </si>
  <si>
    <t>"KP21"6,0*2,0*2</t>
  </si>
  <si>
    <t>"KP22"3,5*1,85*2</t>
  </si>
  <si>
    <t>"KP23"5,2*1,9*2</t>
  </si>
  <si>
    <t>"KP24"6,5*1,85*2</t>
  </si>
  <si>
    <t>"KP25"4,5*2,0*2</t>
  </si>
  <si>
    <t>"KP26"6,5*2,0*2</t>
  </si>
  <si>
    <t>"KP27"2,5*1,85*2</t>
  </si>
  <si>
    <t>"KP28"2,5*1,85*2</t>
  </si>
  <si>
    <t>"KP30"6,5*1,8*2</t>
  </si>
  <si>
    <t>"KP31"7,6*1,8*2+25,4*1,5*2</t>
  </si>
  <si>
    <t>"KP32"6,2*1,8*2</t>
  </si>
  <si>
    <t>"KP33"5,5*1,8*2</t>
  </si>
  <si>
    <t>"KP34"9,5*1,8*2</t>
  </si>
  <si>
    <t>"KP35"2,5*1,85*2</t>
  </si>
  <si>
    <t>"KP36"1,5*1,5*2</t>
  </si>
  <si>
    <t>"KP37"4,5*1,4*2</t>
  </si>
  <si>
    <t>1738,8</t>
  </si>
  <si>
    <t>23</t>
  </si>
  <si>
    <t>151101102</t>
  </si>
  <si>
    <t>Zřízení příložného pažení a rozepření stěn rýh hl do 4 m</t>
  </si>
  <si>
    <t>48</t>
  </si>
  <si>
    <t>"0,087.00 - 0,126.90 pr. hl. 2,95-0,55"39,9*2,4*2</t>
  </si>
  <si>
    <t>"0,126.90 - 0,149.10 pr. hl. 3,19-0,55"22,2*2,64*2</t>
  </si>
  <si>
    <t>"0,149.10 - 0,165.45 pr. hl. 3,13-0,55"16,35*2,58*2</t>
  </si>
  <si>
    <t>"0,165.45 - 0,202.30 pr. hl. 3,10-0,55"36,85*2,55*2</t>
  </si>
  <si>
    <t>"0,202.30 - 0,208.40 pr. hl. 3,14-0,55"6,1*2,59*2</t>
  </si>
  <si>
    <t>"st. 0,000.00 - 0,003.50 pr. hl. 2,96-0,55"3,5*2,41*2</t>
  </si>
  <si>
    <t>"ŠA01-ŠA03"1,0*2,19*2*3</t>
  </si>
  <si>
    <t>"ŠA04-ŠA07"1,0*2,59*2*4</t>
  </si>
  <si>
    <t>"ŠAc01"1,0*2,2*2</t>
  </si>
  <si>
    <t>"KP29"6,0*2,1*2</t>
  </si>
  <si>
    <t>693,0</t>
  </si>
  <si>
    <t>151101111</t>
  </si>
  <si>
    <t>Odstranění příložného pažení a rozepření stěn rýh hl do 2 m</t>
  </si>
  <si>
    <t>50</t>
  </si>
  <si>
    <t>25</t>
  </si>
  <si>
    <t>151101112</t>
  </si>
  <si>
    <t>Odstranění příložného pažení a rozepření stěn rýh hl do 4 m</t>
  </si>
  <si>
    <t>52</t>
  </si>
  <si>
    <t>162201422R</t>
  </si>
  <si>
    <t>Vodorovné přemístění pařezů do 1 km D přes 300 do 500 mm vč. poplatku na skládce</t>
  </si>
  <si>
    <t>118313765</t>
  </si>
  <si>
    <t>Vodorovné přemístění větví, kmenů nebo pařezů s naložením, složením a dopravou do 1000 m pařezů kmenů, průměru přes 300 do 500 mm</t>
  </si>
  <si>
    <t>23,0</t>
  </si>
  <si>
    <t>27</t>
  </si>
  <si>
    <t>162301972</t>
  </si>
  <si>
    <t>Příplatek k vodorovnému přemístění pařezů D přes 300 do 500 mm ZKD 1 km</t>
  </si>
  <si>
    <t>-553537149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</si>
  <si>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</si>
  <si>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https://podminky.urs.cz/item/CS_URS_2021_02/162301972</t>
  </si>
  <si>
    <t>23,0*19,0</t>
  </si>
  <si>
    <t>162751117</t>
  </si>
  <si>
    <t>Vodorovné přemístění přes 9 000 do 10000 m výkopku/sypaniny z horniny třídy těžitelnosti I skupiny 1 až 3</t>
  </si>
  <si>
    <t>-1034906814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</si>
  <si>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</si>
  <si>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</si>
  <si>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181,65</t>
  </si>
  <si>
    <t>29</t>
  </si>
  <si>
    <t>162751119</t>
  </si>
  <si>
    <t>Příplatek k vodorovnému přemístění výkopku/sypaniny z horniny třídy těžitelnosti I skupiny 1 až 3 ZKD 1000 m přes 10000 m</t>
  </si>
  <si>
    <t>-826430341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</si>
  <si>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</si>
  <si>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https://podminky.urs.cz/item/CS_URS_2021_02/162751119</t>
  </si>
  <si>
    <t>181,65*10</t>
  </si>
  <si>
    <t>162751137</t>
  </si>
  <si>
    <t>Vodorovné přemístění přes 9 000 do 10000 m výkopku/sypaniny z horniny třídy těžitelnosti II skupiny 4 a 5</t>
  </si>
  <si>
    <t>653306992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</si>
  <si>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</si>
  <si>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https://podminky.urs.cz/item/CS_URS_2021_02/162751137</t>
  </si>
  <si>
    <t>31</t>
  </si>
  <si>
    <t>162751139</t>
  </si>
  <si>
    <t>Příplatek k vodorovnému přemístění výkopku/sypaniny z horniny třídy těžitelnosti II skupiny 4 a 5 ZKD 1000 m přes 10000 m</t>
  </si>
  <si>
    <t>-1696393352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</si>
  <si>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</si>
  <si>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https://podminky.urs.cz/item/CS_URS_2021_02/162751139</t>
  </si>
  <si>
    <t>171201231</t>
  </si>
  <si>
    <t>Poplatek za uložení zeminy a kamení na recyklační skládce (skládkovné) kód odpadu 17 05 04</t>
  </si>
  <si>
    <t>t</t>
  </si>
  <si>
    <t>-1653892304</t>
  </si>
  <si>
    <t>Poplatek za uložení stavebního odpadu na recyklační skládce (skládkovné) zeminy a kamení zatříděného do Katalogu odpadů pod kódem 17 05 04</t>
  </si>
  <si>
    <t>https://podminky.urs.cz/item/CS_URS_2021_02/171201231</t>
  </si>
  <si>
    <t>363,3*2,0</t>
  </si>
  <si>
    <t>33</t>
  </si>
  <si>
    <t>171251201</t>
  </si>
  <si>
    <t>Uložení sypaniny na skládky nebo meziskládky</t>
  </si>
  <si>
    <t>780797454</t>
  </si>
  <si>
    <t>Uložení sypaniny na skládky nebo meziskládky bez hutnění s upravením uložené sypaniny do předepsaného tvaru</t>
  </si>
  <si>
    <t>https://podminky.urs.cz/item/CS_URS_2021_02/171251201</t>
  </si>
  <si>
    <t>363,3</t>
  </si>
  <si>
    <t>174151101</t>
  </si>
  <si>
    <t>Zásyp jam, šachet rýh nebo kolem objektů sypaninou se zhutněním</t>
  </si>
  <si>
    <t>-22610858</t>
  </si>
  <si>
    <t>Zásyp sypaninou z jakékoliv horniny strojně s uložením výkopku ve vrstvách se zhutněním jam, šachet, rýh nebo kolem objektů v těchto vykopávkách</t>
  </si>
  <si>
    <t>https://podminky.urs.cz/item/CS_URS_2021_02/174151101</t>
  </si>
  <si>
    <t>1369,1</t>
  </si>
  <si>
    <t>-336,25"obsyp"</t>
  </si>
  <si>
    <t>-8,942"drenáž"</t>
  </si>
  <si>
    <t>-2,0"zděná šachta"</t>
  </si>
  <si>
    <t>-69,5"bet. stoka+šachty"</t>
  </si>
  <si>
    <t>-18,28"lože"</t>
  </si>
  <si>
    <t>-31,6"bet.podkl.desky"</t>
  </si>
  <si>
    <t>-0,26"bet.podkl.desky"</t>
  </si>
  <si>
    <t>-10,7"sedl. lože"</t>
  </si>
  <si>
    <t>-3,14*0,29*0,29*126,9-3,14*0,243*0,243*84,7-3,14*0,177*0,177*8,15-3,14*0,149*0,149*3,5"kam.potrubí"</t>
  </si>
  <si>
    <t>-3,14*0,075*0,075*220,9-3,14*0,1*0,1*7,6"přípojky"</t>
  </si>
  <si>
    <t>-3,14*0,65*0,65*2,43-3,14*0,65*0,65*2,8-3,14*0,65*0,65*3,31-3,14*0,65*0,65*3,27-3,14*0,65*0,65*3,2*2-3,14*0,65*0,65*3,28"šachty"</t>
  </si>
  <si>
    <t>-3,14*0,65*1,45*2-3,14*0,65*0,65*2,85"šachty"</t>
  </si>
  <si>
    <t>-3,14*0,2*0,2*1,46*2-3,14*0,3*0,3*1,84*2"rev. šachty"</t>
  </si>
  <si>
    <t>3,14*0,251*0,251*30,4"stáv. kam. potrubí"</t>
  </si>
  <si>
    <t>803,6</t>
  </si>
  <si>
    <t>35</t>
  </si>
  <si>
    <t>174251202</t>
  </si>
  <si>
    <t>Zásyp jam po pařezech D pařezů přes 300 do 500 mm strojně</t>
  </si>
  <si>
    <t>1434298282</t>
  </si>
  <si>
    <t>Zásyp jam po pařezech strojně výkopkem z horniny získané při dobývání pařezů s hrubým urovnáním povrchu zasypávky průměru pařezu přes 300 do 500 mm</t>
  </si>
  <si>
    <t>https://podminky.urs.cz/item/CS_URS_2021_02/174251202</t>
  </si>
  <si>
    <t>175151101</t>
  </si>
  <si>
    <t>Obsypání potrubí strojně sypaninou bez prohození, uloženou do 3 m</t>
  </si>
  <si>
    <t>74</t>
  </si>
  <si>
    <t>"kanalizace DN 500"0,88*1,3*126,9-3,14*0,290*0,290*126,9</t>
  </si>
  <si>
    <t>"kanalizace DN 400"(0,786*1,2*81,2-3,14*0,243*0,243*81,2)+(0,786*1,2*3,5-3,14*0,243*0,243*3,5)</t>
  </si>
  <si>
    <t>"kanalizace DN 300"0,655*1,1*3,5-3,14*0,177*0,177*3,5</t>
  </si>
  <si>
    <t>"kanalizace DN 250"0,599*1,1*3,5-3,14*0,149*0,149*3,5</t>
  </si>
  <si>
    <t>"přípojky"</t>
  </si>
  <si>
    <t>0,45*0,8*220,9-3,14*0,075*0,075*220,9</t>
  </si>
  <si>
    <t>0,5*0,8*7,6-3,14*0,1*0,1*7,6</t>
  </si>
  <si>
    <t>"šachty prefa"</t>
  </si>
  <si>
    <t>"ŠA01"2,3*2,3*1,78-3,14*0,65*0,65*1,78</t>
  </si>
  <si>
    <t>"ŠA02"2,3*2,3*2,15-3,14*0,65*0,65*2,15</t>
  </si>
  <si>
    <t>"ŠA03"2,3*2,3*2,66-3,14*0,65*0,65*2,66</t>
  </si>
  <si>
    <t>"ŠA04"2,2*2,2*2,62-3,14*0,65*0,65*2,62</t>
  </si>
  <si>
    <t>"ŠA05"2,2*2,2*2,55-3,14*0,65*0,65*2,55</t>
  </si>
  <si>
    <t>"ŠA06"2,2*2,2*2,56-3,14*0,65*0,65*2,56</t>
  </si>
  <si>
    <t>"ŠA07"2,2*2,2*2,63-3,14*0,65*0,65*2,63</t>
  </si>
  <si>
    <t>"ŠAa01"2,1*2,1*0,8-3,14*0,65*0,65*0,8</t>
  </si>
  <si>
    <t>"ŠAb01"2,1*2,1*0,8-3,14*0,65*0,65*0,8</t>
  </si>
  <si>
    <t>"ŠAc01"2,2*2,2*2,2-3,14*0,65*0,65*2,2</t>
  </si>
  <si>
    <t>"šachty revizní"</t>
  </si>
  <si>
    <t>"RŠ01"0,8*0,8*1,1-3,14*0,2*0,2*1,1</t>
  </si>
  <si>
    <t>"RŠ02"0,8*0,8*1,33-3,14*0,2*0,2*1,33</t>
  </si>
  <si>
    <t>"RŠ03"0,8*0,8*2,18-3,14*0,3*0,3*2,18</t>
  </si>
  <si>
    <t>"RŠ04"0,8*0,8*1,5-3,14*0,3*0,3*1,5</t>
  </si>
  <si>
    <t>336,25</t>
  </si>
  <si>
    <t>37</t>
  </si>
  <si>
    <t>M</t>
  </si>
  <si>
    <t>583373030</t>
  </si>
  <si>
    <t>štěrkopísek frakce max. 10 mm vč. přesunu na stavbě</t>
  </si>
  <si>
    <t>76</t>
  </si>
  <si>
    <t>(336,25-2,565)*2,0*1,01</t>
  </si>
  <si>
    <t>38</t>
  </si>
  <si>
    <t>58344171</t>
  </si>
  <si>
    <t>štěrkodrť frakce 0/32 vč. přesunu na stavbě</t>
  </si>
  <si>
    <t>-855774983</t>
  </si>
  <si>
    <t>štěrkodrť frakce 0/32</t>
  </si>
  <si>
    <t>https://podminky.urs.cz/item/CS_URS_2021_02/58344171</t>
  </si>
  <si>
    <t>2,565*2,0*1,01</t>
  </si>
  <si>
    <t>39</t>
  </si>
  <si>
    <t>181351103</t>
  </si>
  <si>
    <t>Rozprostření ornice tl vrstvy do 200 mm pl přes 100 do 500 m2 v rovině nebo ve svahu do 1:5 strojně</t>
  </si>
  <si>
    <t>-2068137095</t>
  </si>
  <si>
    <t>Rozprostření a urovnání ornice v rovině nebo ve svahu sklonu do 1:5 strojně při souvislé ploše přes 100 do 500 m2, tl. vrstvy do 200 mm</t>
  </si>
  <si>
    <t>https://podminky.urs.cz/item/CS_URS_2021_02/181351103</t>
  </si>
  <si>
    <t>386,0</t>
  </si>
  <si>
    <t>40</t>
  </si>
  <si>
    <t>103641010</t>
  </si>
  <si>
    <t>zemina pro terénní úpravy -  ornice vč. přesunu na stavbě</t>
  </si>
  <si>
    <t>82</t>
  </si>
  <si>
    <t>zemina pro terénní úpravy -  ornice</t>
  </si>
  <si>
    <t>38,6*2,0*1,01</t>
  </si>
  <si>
    <t>41</t>
  </si>
  <si>
    <t>181411131</t>
  </si>
  <si>
    <t>Založení parkového trávníku výsevem plochy do 1000 m2 v rovině a ve svahu do 1:5</t>
  </si>
  <si>
    <t>84</t>
  </si>
  <si>
    <t>"viz TZ"386,0</t>
  </si>
  <si>
    <t>42</t>
  </si>
  <si>
    <t>005724100</t>
  </si>
  <si>
    <t>osivo směs travní parková</t>
  </si>
  <si>
    <t>kg</t>
  </si>
  <si>
    <t>86</t>
  </si>
  <si>
    <t>386,0*0,015*1,03</t>
  </si>
  <si>
    <t>43</t>
  </si>
  <si>
    <t>181951112</t>
  </si>
  <si>
    <t>Úprava pláně v hornině třídy těžitelnosti I skupiny 1 až 3 se zhutněním strojně</t>
  </si>
  <si>
    <t>389051575</t>
  </si>
  <si>
    <t>Úprava pláně vyrovnáním výškových rozdílů strojně v hornině třídy těžitelnosti I, skupiny 1 až 3 se zhutněním</t>
  </si>
  <si>
    <t>https://podminky.urs.cz/item/CS_URS_2021_02/181951112</t>
  </si>
  <si>
    <t>(891,60+440,0)/2</t>
  </si>
  <si>
    <t>44</t>
  </si>
  <si>
    <t>181951114</t>
  </si>
  <si>
    <t>Úprava pláně v hornině třídy těžitelnosti II skupiny 4 a 5 se zhutněním strojně</t>
  </si>
  <si>
    <t>78998105</t>
  </si>
  <si>
    <t>Úprava pláně vyrovnáním výškových rozdílů strojně v hornině třídy těžitelnosti II, skupiny 4 a 5 se zhutněním</t>
  </si>
  <si>
    <t>https://podminky.urs.cz/item/CS_URS_2021_02/181951114</t>
  </si>
  <si>
    <t>Zakládání</t>
  </si>
  <si>
    <t>45</t>
  </si>
  <si>
    <t>212752101</t>
  </si>
  <si>
    <t>Trativod z drenážních trubek korugovaných PE-HD SN 4 perforace 360° včetně lože otevřený výkop DN 100 pro liniové stavby</t>
  </si>
  <si>
    <t>2122794545</t>
  </si>
  <si>
    <t>Trativody z drenážních trubek pro liniové stavby a komunikace se zřízením štěrkového lože pod trubky a s jejich obsypem v otevřeném výkopu trubka korugovaná sendvičová PE-HD SN 4 celoperforovaná 360° DN 100</t>
  </si>
  <si>
    <t>https://podminky.urs.cz/item/CS_URS_2021_02/212752101</t>
  </si>
  <si>
    <t>208,4+8,15+3,5*2</t>
  </si>
  <si>
    <t>Svislé a kompletní konstrukce</t>
  </si>
  <si>
    <t>358215114R</t>
  </si>
  <si>
    <t>Bourání šachty, stoky kompletní nebo otvorů z kameniny plochy do 4 m2</t>
  </si>
  <si>
    <t>kpl</t>
  </si>
  <si>
    <t>92</t>
  </si>
  <si>
    <t>"DN 400 kamenina stáv. potrubí + 1 ks bet. šachty a 1 ks uliční vpusti"1,0</t>
  </si>
  <si>
    <t>47</t>
  </si>
  <si>
    <t>358235114</t>
  </si>
  <si>
    <t>Bourání šachty, stoky kompletní nebo otvorů ze zdiva cihelného plochy do 4 m2</t>
  </si>
  <si>
    <t>94</t>
  </si>
  <si>
    <t>"stávající zděná šachta"3,14*0,65*0,65*1,5</t>
  </si>
  <si>
    <t>358315114</t>
  </si>
  <si>
    <t>Bourání šachty, stoky kompletní nebo otvorů z prostého betonu plochy do 4 m2</t>
  </si>
  <si>
    <t>96</t>
  </si>
  <si>
    <t>"stávající kanalizace DN 500 beton"3,14*0,335*0,335*125,0</t>
  </si>
  <si>
    <t>"stávající kanalizace DN 400 beton"3,14*0,28*0,28*80,5</t>
  </si>
  <si>
    <t>"stávající bet. uliční vpusti vč. rámu"0,55*0,55*1,61*2</t>
  </si>
  <si>
    <t>"stáv. bet. šachta na stoce AaC vč. poklopu"</t>
  </si>
  <si>
    <t>3,14*0,65*0,65*3,5</t>
  </si>
  <si>
    <t>69,5</t>
  </si>
  <si>
    <t>49</t>
  </si>
  <si>
    <t>359901211</t>
  </si>
  <si>
    <t>Monitoring stoky jakékoli výšky na nové kanalizaci</t>
  </si>
  <si>
    <t>98</t>
  </si>
  <si>
    <t>"kan. přípojky"220,9+7,6</t>
  </si>
  <si>
    <t>"stoka Aa"8,15</t>
  </si>
  <si>
    <t>"stoka Ab"3,5</t>
  </si>
  <si>
    <t>"stoka A"208,4</t>
  </si>
  <si>
    <t>"stoka Ac"3,5</t>
  </si>
  <si>
    <t>Vodorovné konstrukce</t>
  </si>
  <si>
    <t>451573111</t>
  </si>
  <si>
    <t>Lože pod potrubí otevřený výkop ze štěrkopísku</t>
  </si>
  <si>
    <t>100</t>
  </si>
  <si>
    <t>"kan. přípojky délky dle TZ"220,9*0,8*0,1+7,6*0,8*0,1</t>
  </si>
  <si>
    <t>"bet. šachty"2,3*2,3*0,1*3+2,2*2,2*0,1*5+2,1*2,1*0,1*2</t>
  </si>
  <si>
    <t>23,2</t>
  </si>
  <si>
    <t>51</t>
  </si>
  <si>
    <t>452112112</t>
  </si>
  <si>
    <t>Osazení betonových prstenců nebo rámů v do 100 mm</t>
  </si>
  <si>
    <t>454820716</t>
  </si>
  <si>
    <t>Osazení betonových dílců prstenců nebo rámů pod poklopy a mříže, výšky do 100 mm</t>
  </si>
  <si>
    <t>https://podminky.urs.cz/item/CS_URS_2021_02/452112112</t>
  </si>
  <si>
    <t>"viz tabulka šachet"16,0</t>
  </si>
  <si>
    <t>59224184</t>
  </si>
  <si>
    <t>prstenec šachtový vyrovnávací betonový 625x120x40mm</t>
  </si>
  <si>
    <t>-1811301614</t>
  </si>
  <si>
    <t>https://podminky.urs.cz/item/CS_URS_2021_02/59224184</t>
  </si>
  <si>
    <t>"viz tabulka šachet"3,0</t>
  </si>
  <si>
    <t>53</t>
  </si>
  <si>
    <t>59224185</t>
  </si>
  <si>
    <t>prstenec šachtový vyrovnávací betonový 625x120x60mm</t>
  </si>
  <si>
    <t>774286746</t>
  </si>
  <si>
    <t>https://podminky.urs.cz/item/CS_URS_2021_02/59224185</t>
  </si>
  <si>
    <t>"viz tabulka šachet"1,0</t>
  </si>
  <si>
    <t>54</t>
  </si>
  <si>
    <t>59224176</t>
  </si>
  <si>
    <t>prstenec šachtový vyrovnávací betonový 625x120x80mm</t>
  </si>
  <si>
    <t>796952586</t>
  </si>
  <si>
    <t>https://podminky.urs.cz/item/CS_URS_2021_02/59224176</t>
  </si>
  <si>
    <t>"viz tabulka šachet"2,0</t>
  </si>
  <si>
    <t>55</t>
  </si>
  <si>
    <t>59224187</t>
  </si>
  <si>
    <t>prstenec šachtový vyrovnávací betonový 625x120x100mm</t>
  </si>
  <si>
    <t>702150926</t>
  </si>
  <si>
    <t>https://podminky.urs.cz/item/CS_URS_2021_02/59224187</t>
  </si>
  <si>
    <t>"viz tabulka šachet"10,0</t>
  </si>
  <si>
    <t>56</t>
  </si>
  <si>
    <t>452311131</t>
  </si>
  <si>
    <t>Podkladní desky z betonu prostého tř. C 12/15 otevřený výkop</t>
  </si>
  <si>
    <t>112</t>
  </si>
  <si>
    <t>"kanalizace stoka A"126,9*1,3*0,1+81,2*1,2*0,1</t>
  </si>
  <si>
    <t>"kanalizace stoka Aa"8,5*1,1*0,1</t>
  </si>
  <si>
    <t>"kanalizace stoka Ab"3,5*1,1*0,1</t>
  </si>
  <si>
    <t>"kanalizace stoka Ac"3,5*1,2*0,1</t>
  </si>
  <si>
    <t>"šachty"2,3*2,3*0,1*10-1,3*1,3*0,1*10</t>
  </si>
  <si>
    <t>31,6</t>
  </si>
  <si>
    <t>57</t>
  </si>
  <si>
    <t>452311141</t>
  </si>
  <si>
    <t>Podkladní desky z betonu prostého tř. C 16/20 otevřený výkop</t>
  </si>
  <si>
    <t>114</t>
  </si>
  <si>
    <t>"revizní šachty"0,8*0,8*0,1*4</t>
  </si>
  <si>
    <t>0,26</t>
  </si>
  <si>
    <t>58</t>
  </si>
  <si>
    <t>452312131</t>
  </si>
  <si>
    <t>Sedlové lože z betonu prostého tř. C 12/15 otevřený výkop</t>
  </si>
  <si>
    <t>116</t>
  </si>
  <si>
    <t>"DN 500"((0,290*1,0)/2)*126,9-0,087*126,9</t>
  </si>
  <si>
    <t>"DN 400"((0,243*0,84)/2)*81,20-0,061*81,2</t>
  </si>
  <si>
    <t>10,70</t>
  </si>
  <si>
    <t>59</t>
  </si>
  <si>
    <t>452351101</t>
  </si>
  <si>
    <t>Bednění podkladních desek nebo bloků nebo sedlového lože otevřený výkop</t>
  </si>
  <si>
    <t>118</t>
  </si>
  <si>
    <t>"kanalizace potrubí Stoka A"208,4*0,1*2</t>
  </si>
  <si>
    <t>"stoka Aa"8,15*0,1*2</t>
  </si>
  <si>
    <t>"stoka Ab"3,5*0,1*2</t>
  </si>
  <si>
    <t>"stoka Ac"3,5*0,1*2</t>
  </si>
  <si>
    <t>"šachty"1,0*0,1*2*10</t>
  </si>
  <si>
    <t>"šachty revizní"0,8*0,1*4*4</t>
  </si>
  <si>
    <t>Komunikace pozemní</t>
  </si>
  <si>
    <t>60</t>
  </si>
  <si>
    <t>564861111</t>
  </si>
  <si>
    <t>Podklad ze štěrkodrtě ŠD tl 200 mm</t>
  </si>
  <si>
    <t>120</t>
  </si>
  <si>
    <t>"viz TZ společné pro SO 11"891,60</t>
  </si>
  <si>
    <t>"stáv. kam. kanalizace"30,4*1,2</t>
  </si>
  <si>
    <t>61</t>
  </si>
  <si>
    <t>564952111</t>
  </si>
  <si>
    <t>Podklad z mechanicky zpevněného kameniva tl 150 mm</t>
  </si>
  <si>
    <t>122</t>
  </si>
  <si>
    <t>"stáv. kam. potrubí"30,4*1,2</t>
  </si>
  <si>
    <t>62</t>
  </si>
  <si>
    <t>564962111</t>
  </si>
  <si>
    <t>Podklad z mechanicky zpevněného kameniva tl 200 mm</t>
  </si>
  <si>
    <t>124</t>
  </si>
  <si>
    <t>"viz TZ společné pro SO 11"801,0</t>
  </si>
  <si>
    <t>63</t>
  </si>
  <si>
    <t>565166122</t>
  </si>
  <si>
    <t>Asfaltový beton vrstva podkladní ACP 22 (obalované kamenivo OKH) tl 90 mm š přes 3 m</t>
  </si>
  <si>
    <t>126</t>
  </si>
  <si>
    <t>"viz TZ společné pro SO 11"891,6</t>
  </si>
  <si>
    <t>64</t>
  </si>
  <si>
    <t>573111110R</t>
  </si>
  <si>
    <t>Postřik živičný infiltrační množství 0,25 kg/m2</t>
  </si>
  <si>
    <t>128</t>
  </si>
  <si>
    <t>65</t>
  </si>
  <si>
    <t>573111111R</t>
  </si>
  <si>
    <t>Postřik živičný infiltrační množství 0,40 kg/m2</t>
  </si>
  <si>
    <t>130</t>
  </si>
  <si>
    <t>66</t>
  </si>
  <si>
    <t>573111112R</t>
  </si>
  <si>
    <t>Postřik živičný infiltrační množství 0,80 kg/m2</t>
  </si>
  <si>
    <t>132</t>
  </si>
  <si>
    <t>"chodníky viz TZ"801,0</t>
  </si>
  <si>
    <t>67</t>
  </si>
  <si>
    <t>577144111</t>
  </si>
  <si>
    <t>Asfaltový beton vrstva obrusná ACO 11 (ABS) tl 50 mm š do 3 m z nemodifikovaného asfaltu</t>
  </si>
  <si>
    <t>134</t>
  </si>
  <si>
    <t>"viz TZ společné pro SO 11"801,0+891,6</t>
  </si>
  <si>
    <t>68</t>
  </si>
  <si>
    <t>577155120R</t>
  </si>
  <si>
    <t>Asfaltový beton vrstva obrusná ACO 22 tl 60 mm š přes 3 m z nemodifikovaného asfaltu</t>
  </si>
  <si>
    <t>136</t>
  </si>
  <si>
    <t>69</t>
  </si>
  <si>
    <t>581114113</t>
  </si>
  <si>
    <t>Kryt z betonu komunikace tl 100 mm</t>
  </si>
  <si>
    <t>138</t>
  </si>
  <si>
    <t>70</t>
  </si>
  <si>
    <t>591141111</t>
  </si>
  <si>
    <t>Kladení dlažby z kostek velkých z kamene na MC tl 50 mm</t>
  </si>
  <si>
    <t>140</t>
  </si>
  <si>
    <t>"stávající dlažba velké kostky"332,0*0,1</t>
  </si>
  <si>
    <t>71</t>
  </si>
  <si>
    <t>599632111</t>
  </si>
  <si>
    <t>Vyplnění spár dlažby z lomového kamene MC se zatřením</t>
  </si>
  <si>
    <t>142</t>
  </si>
  <si>
    <t>"viz TZ chodník"332,0*0,1</t>
  </si>
  <si>
    <t>"viz TZ přídlažba"250*0,1</t>
  </si>
  <si>
    <t>Trubní vedení</t>
  </si>
  <si>
    <t>72</t>
  </si>
  <si>
    <t>831262191</t>
  </si>
  <si>
    <t>Příplatek za práce na potrubí z trub kameninových s integrovaným těsněním sklon nad 20 % DN do 300</t>
  </si>
  <si>
    <t>144</t>
  </si>
  <si>
    <t>73</t>
  </si>
  <si>
    <t>831362121</t>
  </si>
  <si>
    <t>Montáž potrubí z trub kameninových hrdlových s integrovaným těsněním výkop sklon do 20 % DN 250</t>
  </si>
  <si>
    <t>146</t>
  </si>
  <si>
    <t>597107020</t>
  </si>
  <si>
    <t>trouba kameninová glazovaná pouze uvnitř DN250mm L2,50m spojovací systém C Třida 160</t>
  </si>
  <si>
    <t>148</t>
  </si>
  <si>
    <t>3,5*1,015</t>
  </si>
  <si>
    <t>75</t>
  </si>
  <si>
    <t>831372121</t>
  </si>
  <si>
    <t>Montáž potrubí z trub kameninových hrdlových s integrovaným těsněním výkop sklon do 20 % DN 300</t>
  </si>
  <si>
    <t>150</t>
  </si>
  <si>
    <t>597107110</t>
  </si>
  <si>
    <t>trouba kameninová glazovaná DN300mm L2,50m spojovací systém C Třída 160</t>
  </si>
  <si>
    <t>152</t>
  </si>
  <si>
    <t>8,15*1,015</t>
  </si>
  <si>
    <t>77</t>
  </si>
  <si>
    <t>831392121</t>
  </si>
  <si>
    <t>Montáž potrubí z trub kameninových hrdlových s integrovaným těsněním výkop sklon do 20 % DN 400</t>
  </si>
  <si>
    <t>154</t>
  </si>
  <si>
    <t>"stoka A"81,2</t>
  </si>
  <si>
    <t>78</t>
  </si>
  <si>
    <t>597107010</t>
  </si>
  <si>
    <t>trouba kameninová glazovaná DN400mm L2,50m spojovací systém C Třída 160</t>
  </si>
  <si>
    <t>156</t>
  </si>
  <si>
    <t>84,7*1,015</t>
  </si>
  <si>
    <t>79</t>
  </si>
  <si>
    <t>831422121</t>
  </si>
  <si>
    <t>Montáž potrubí z trub kameninových hrdlových s integrovaným těsněním výkop sklon do 20 % DN 500</t>
  </si>
  <si>
    <t>158</t>
  </si>
  <si>
    <t>"stoka A"126,9</t>
  </si>
  <si>
    <t>80</t>
  </si>
  <si>
    <t>597107120</t>
  </si>
  <si>
    <t>trouba kameninová glazovaná DN500mm L2,50m spojovací systém C Třída 120</t>
  </si>
  <si>
    <t>160</t>
  </si>
  <si>
    <t>126,9*1,015</t>
  </si>
  <si>
    <t>81</t>
  </si>
  <si>
    <t>871315221</t>
  </si>
  <si>
    <t>Kanalizační potrubí z tvrdého PVC-systém KG tuhost třídy SN8 DN150 - D+M</t>
  </si>
  <si>
    <t>162</t>
  </si>
  <si>
    <t>"kan. přípojky viz TZ"220,9</t>
  </si>
  <si>
    <t>871355221</t>
  </si>
  <si>
    <t>Kanalizační potrubí z tvrdého PVC-systém KG tuhost třídy SN8 DN200 - D+M</t>
  </si>
  <si>
    <t>164</t>
  </si>
  <si>
    <t>"kan. přípojky viz TZ"7,60</t>
  </si>
  <si>
    <t>83</t>
  </si>
  <si>
    <t>877265271</t>
  </si>
  <si>
    <t>Montáž lapače střešních splavenin z tvrdého PVC-systém KG</t>
  </si>
  <si>
    <t>-227823015</t>
  </si>
  <si>
    <t>Montáž tvarovek na kanalizačním potrubí z trub z plastu z tvrdého PVC nebo z polypropylenu v otevřeném výkopu lapačů střešních splavenin DN 100</t>
  </si>
  <si>
    <t>https://podminky.urs.cz/item/CS_URS_2021_02/877265271</t>
  </si>
  <si>
    <t>9,0</t>
  </si>
  <si>
    <t>28341110</t>
  </si>
  <si>
    <t>lapače střešních splavenin okapová vpusť s klapkou+inspekční poklop</t>
  </si>
  <si>
    <t>-1423243890</t>
  </si>
  <si>
    <t>lapače střešních splavenin okapová vpusť s klapkou+inspekční poklop z PP</t>
  </si>
  <si>
    <t>https://podminky.urs.cz/item/CS_URS_2021_02/28341110</t>
  </si>
  <si>
    <t>85</t>
  </si>
  <si>
    <t>877315211</t>
  </si>
  <si>
    <t>Montáž tvarovek z tvrdého PVC-systém KG nebo z polypropylenu-systém KG 2000 jednoosé DN 150</t>
  </si>
  <si>
    <t>170</t>
  </si>
  <si>
    <t>"kan. přípojky viz tabulka přípojek K45°"39,0</t>
  </si>
  <si>
    <t>"K30°"2,0</t>
  </si>
  <si>
    <t>286113610</t>
  </si>
  <si>
    <t>koleno kanalizace plastové KGB 150x45°</t>
  </si>
  <si>
    <t>172</t>
  </si>
  <si>
    <t>87</t>
  </si>
  <si>
    <t>286113600</t>
  </si>
  <si>
    <t>koleno kanalizace plastové KGB 150x30°</t>
  </si>
  <si>
    <t>174</t>
  </si>
  <si>
    <t>"kan. přípojky viz tabulka přípojek K30°"2,0</t>
  </si>
  <si>
    <t>88</t>
  </si>
  <si>
    <t>877315221</t>
  </si>
  <si>
    <t>Montáž tvarovek z tvrdého PVC-systém KG nebo z polypropylenu-systém KG 2000 dvouosé DN 150</t>
  </si>
  <si>
    <t>176</t>
  </si>
  <si>
    <t>"kan. přípojky viz tabulka přípojek"2,0</t>
  </si>
  <si>
    <t>89</t>
  </si>
  <si>
    <t>286113920</t>
  </si>
  <si>
    <t>odbočka kanalizační plastová s hrdlem KGEA-150/150/45°</t>
  </si>
  <si>
    <t>178</t>
  </si>
  <si>
    <t>90</t>
  </si>
  <si>
    <t>877315231</t>
  </si>
  <si>
    <t>Montáž víčka z tvrdého PVC-systém KG DN 150</t>
  </si>
  <si>
    <t>180</t>
  </si>
  <si>
    <t>91</t>
  </si>
  <si>
    <t>286117220</t>
  </si>
  <si>
    <t>víčko kanalizace plastové KGK DN 160</t>
  </si>
  <si>
    <t>182</t>
  </si>
  <si>
    <t>877355211</t>
  </si>
  <si>
    <t>Montáž tvarovek z tvrdého PVC-systém KG nebo z polypropylenu-systém KG 2000 jednoosé DN 200</t>
  </si>
  <si>
    <t>184</t>
  </si>
  <si>
    <t>"kan. přípojky viz tabulka přípojek"1,0</t>
  </si>
  <si>
    <t>93</t>
  </si>
  <si>
    <t>286113660</t>
  </si>
  <si>
    <t>koleno kanalizace plastové KGB 200x45°</t>
  </si>
  <si>
    <t>186</t>
  </si>
  <si>
    <t>877375211</t>
  </si>
  <si>
    <t>Montáž tvarovek z tvrdého PVC-systém KG nebo z polypropylenu-systém KG 2000 jednoosé DN 300</t>
  </si>
  <si>
    <t>188</t>
  </si>
  <si>
    <t>"kan. přípojky"2,0</t>
  </si>
  <si>
    <t>95</t>
  </si>
  <si>
    <t>286174050</t>
  </si>
  <si>
    <t>odbočka sedlová DN 300/150</t>
  </si>
  <si>
    <t>190</t>
  </si>
  <si>
    <t>877395211</t>
  </si>
  <si>
    <t>Montáž tvarovek z tvrdého PVC-systém KG nebo z polypropylenu-systém KG 2000 jednoosé DN 400</t>
  </si>
  <si>
    <t>192</t>
  </si>
  <si>
    <t>"kan. přípojky"16,0</t>
  </si>
  <si>
    <t>97</t>
  </si>
  <si>
    <t>286174070</t>
  </si>
  <si>
    <t>odbočka sedlová DN 400/150</t>
  </si>
  <si>
    <t>194</t>
  </si>
  <si>
    <t>15,0</t>
  </si>
  <si>
    <t>286174080</t>
  </si>
  <si>
    <t>odbočka sedlová DN 400/200</t>
  </si>
  <si>
    <t>196</t>
  </si>
  <si>
    <t>1,0</t>
  </si>
  <si>
    <t>99</t>
  </si>
  <si>
    <t>877425211</t>
  </si>
  <si>
    <t>Montáž tvarovek z tvrdého PVC-systém KG nebo z polypropylenu-systém KG 2000 jednoosé DN 500</t>
  </si>
  <si>
    <t>198</t>
  </si>
  <si>
    <t>"kan. přípojky"19,0</t>
  </si>
  <si>
    <t>286174090R</t>
  </si>
  <si>
    <t>navrtávací odbočka sedlová DN 500/150</t>
  </si>
  <si>
    <t>200</t>
  </si>
  <si>
    <t>19,0</t>
  </si>
  <si>
    <t>101</t>
  </si>
  <si>
    <t>879230191</t>
  </si>
  <si>
    <t>Příplatek za práce sklon nad 20 % při montáži jakéhokoli potrubí DN 40 až 550</t>
  </si>
  <si>
    <t>202</t>
  </si>
  <si>
    <t>"kan. přípojky viz tabulka přípojek"29,0</t>
  </si>
  <si>
    <t>102</t>
  </si>
  <si>
    <t>894111000R</t>
  </si>
  <si>
    <t>Napojení na stávající kanalizaci</t>
  </si>
  <si>
    <t>204</t>
  </si>
  <si>
    <t>"vyvrtání otvrů v šachtách, začištění, zatelení, napojení"5,0</t>
  </si>
  <si>
    <t>103</t>
  </si>
  <si>
    <t>894411311</t>
  </si>
  <si>
    <t>Osazení betonových dílců pro šachty skruží rovných</t>
  </si>
  <si>
    <t>206</t>
  </si>
  <si>
    <t>"viz tabulka šachet"15,0</t>
  </si>
  <si>
    <t>104</t>
  </si>
  <si>
    <t>592241600</t>
  </si>
  <si>
    <t>skruž betonová s ocelová se stupadly +PE povlakem TBS-Q 1000/250/120 SP 100x25x12 cm</t>
  </si>
  <si>
    <t>208</t>
  </si>
  <si>
    <t>"viz tabulka šachet"5,0</t>
  </si>
  <si>
    <t>105</t>
  </si>
  <si>
    <t>592241610</t>
  </si>
  <si>
    <t>skruž betonová s ocelová se stupadly +PE povlakem TBH TBS-Q 1000/500/120 SP 100x50x12 cm</t>
  </si>
  <si>
    <t>210</t>
  </si>
  <si>
    <t>"viz tabulka šachet"4,0</t>
  </si>
  <si>
    <t>106</t>
  </si>
  <si>
    <t>592241620</t>
  </si>
  <si>
    <t>skruž betonová s ocelová se stupadly +PE povlakem TBH-Q 1000/1000/120 SP 100x100x12 cm</t>
  </si>
  <si>
    <t>212</t>
  </si>
  <si>
    <t>"viz tabulka šachet"6,0</t>
  </si>
  <si>
    <t>107</t>
  </si>
  <si>
    <t>894412411</t>
  </si>
  <si>
    <t>Osazení betonových dílců pro šachty skruží přechodových</t>
  </si>
  <si>
    <t>214</t>
  </si>
  <si>
    <t>"viz tabulka šachet"8,0</t>
  </si>
  <si>
    <t>108</t>
  </si>
  <si>
    <t>592241680</t>
  </si>
  <si>
    <t>skruž betonová přechodová TBR-Q 625/600/120 SPK 62,5/100x60x12 cm</t>
  </si>
  <si>
    <t>216</t>
  </si>
  <si>
    <t>109</t>
  </si>
  <si>
    <t>894414111</t>
  </si>
  <si>
    <t>Osazení betonových dílců pro šachty skruží základových (dno)</t>
  </si>
  <si>
    <t>218</t>
  </si>
  <si>
    <t>"šachty ŠA1-ŠA7"7,0</t>
  </si>
  <si>
    <t>"šachty ŠAa1, ŠAb1 a ŠAc1"3,0</t>
  </si>
  <si>
    <t>110</t>
  </si>
  <si>
    <t>592243380</t>
  </si>
  <si>
    <t>dno betonové šachty kanalizační přímé TBZ-Q.1 100/80 V max. 50 100/80x50 cm</t>
  </si>
  <si>
    <t>220</t>
  </si>
  <si>
    <t>"šachta ŠAc1"1,0</t>
  </si>
  <si>
    <t>111</t>
  </si>
  <si>
    <t>592243370</t>
  </si>
  <si>
    <t>dno betonové šachty kanalizační přímé TBZ-Q.1 100/60 V max. 40 100/60x40 cm</t>
  </si>
  <si>
    <t>"šachty ŠAa1 a ŠAb1"2,0</t>
  </si>
  <si>
    <t>592243480</t>
  </si>
  <si>
    <t>těsnění elastomerové pro spojení šachetních dílů EMT DN 1000</t>
  </si>
  <si>
    <t>224</t>
  </si>
  <si>
    <t>49,0</t>
  </si>
  <si>
    <t>113</t>
  </si>
  <si>
    <t>894812051</t>
  </si>
  <si>
    <t>Revizní a čistící šachta z PP DN 400 poklop plastový pochůzí pro zatížení 1,5 t - D+M</t>
  </si>
  <si>
    <t>226</t>
  </si>
  <si>
    <t>" vč. zátky hrdlové KM 160"2,0</t>
  </si>
  <si>
    <t>894812351R</t>
  </si>
  <si>
    <t>Revizní a čistící šachta z PP DN 600 poklop plastový do 1,5 t - D+M</t>
  </si>
  <si>
    <t>228</t>
  </si>
  <si>
    <t>115</t>
  </si>
  <si>
    <t>895941111</t>
  </si>
  <si>
    <t>Zřízení vpusti kanalizační uliční z betonových dílců typ UV-50 normální</t>
  </si>
  <si>
    <t>230</t>
  </si>
  <si>
    <t>11,0</t>
  </si>
  <si>
    <t>592238520</t>
  </si>
  <si>
    <t>dno betonové pro uliční vpusť s kalovou prohlubní TBV-Q 2a 45x30x5 cm</t>
  </si>
  <si>
    <t>232</t>
  </si>
  <si>
    <t>"viz uliční vpust"11,0</t>
  </si>
  <si>
    <t>117</t>
  </si>
  <si>
    <t>592238540</t>
  </si>
  <si>
    <t>skruž betonová pro uliční vpusťs výtokovým otvorem - sifon PVC TBV-Q 450/550/3z, 45x55x5 cm</t>
  </si>
  <si>
    <t>234</t>
  </si>
  <si>
    <t>592238580</t>
  </si>
  <si>
    <t>skruž betonová pro uliční vpusť horní TBV-Q 450/570/5d, 45x57x5 cm</t>
  </si>
  <si>
    <t>236</t>
  </si>
  <si>
    <t>119</t>
  </si>
  <si>
    <t>592238640</t>
  </si>
  <si>
    <t>prstenec betonový pro uliční vpusť vyrovnávací TBV-Q 390/60/10a, 39x6x13 cm</t>
  </si>
  <si>
    <t>238</t>
  </si>
  <si>
    <t>592238780R</t>
  </si>
  <si>
    <t>mříž M1 D400 DIN 19583-13, 500/500 mm</t>
  </si>
  <si>
    <t>240</t>
  </si>
  <si>
    <t>121</t>
  </si>
  <si>
    <t>592238760R</t>
  </si>
  <si>
    <t>rám zabetonovaný DIN 19583-9 500/500 mm</t>
  </si>
  <si>
    <t>242</t>
  </si>
  <si>
    <t>592238740R</t>
  </si>
  <si>
    <t>koš pozink. C3 DIN 4052, vysoký, pro rám 500/300</t>
  </si>
  <si>
    <t>244</t>
  </si>
  <si>
    <t>123</t>
  </si>
  <si>
    <t>899104112</t>
  </si>
  <si>
    <t>Osazení poklopů litinových nebo ocelových včetně rámů pro třídu zatížení D400, E600</t>
  </si>
  <si>
    <t>2037755633</t>
  </si>
  <si>
    <t>Osazení poklopů litinových a ocelových včetně rámů pro třídu zatížení D400, E600</t>
  </si>
  <si>
    <t>https://podminky.urs.cz/item/CS_URS_2021_02/899104112</t>
  </si>
  <si>
    <t>552410300</t>
  </si>
  <si>
    <t>poklop šachtový třída D 400 TVL, kruhový bez ventilace, uzamykatelný</t>
  </si>
  <si>
    <t>248</t>
  </si>
  <si>
    <t>10,0</t>
  </si>
  <si>
    <t>125</t>
  </si>
  <si>
    <t>899722110R</t>
  </si>
  <si>
    <t>Krytí potrubí z kameniny výstražnou fólií z PVC 30cm</t>
  </si>
  <si>
    <t>250</t>
  </si>
  <si>
    <t>208,4+8,15+3,5+3,5</t>
  </si>
  <si>
    <t>899722113</t>
  </si>
  <si>
    <t>Krytí potrubí z plastů výstražnou fólií z PVC 30cm</t>
  </si>
  <si>
    <t>252</t>
  </si>
  <si>
    <t>220,9+7,6</t>
  </si>
  <si>
    <t>Ostatní konstrukce a práce, bourání</t>
  </si>
  <si>
    <t>127</t>
  </si>
  <si>
    <t>916241100R</t>
  </si>
  <si>
    <t>Osazení žulových obrubníků stávajících</t>
  </si>
  <si>
    <t>254</t>
  </si>
  <si>
    <t>"osazení žulových obrubníků viz TZ"120,0</t>
  </si>
  <si>
    <t>916241112R</t>
  </si>
  <si>
    <t>Osazení obrubníku kamenného ležatého bez boční opěry do lože z betonu prostého včetně přídlažby</t>
  </si>
  <si>
    <t>256</t>
  </si>
  <si>
    <t>"viz TZ"250,0</t>
  </si>
  <si>
    <t>129</t>
  </si>
  <si>
    <t>58380001</t>
  </si>
  <si>
    <t>krajník KS3 130x200x300-800mm</t>
  </si>
  <si>
    <t>-805647350</t>
  </si>
  <si>
    <t>krajník kamenný žulový silniční 130x200x300-800mm</t>
  </si>
  <si>
    <t>https://podminky.urs.cz/item/CS_URS_2021_02/58380001</t>
  </si>
  <si>
    <t>"stávající krajník cca 120,0 bm"</t>
  </si>
  <si>
    <t>"nový krajník dle TZ 250 bm"250,0</t>
  </si>
  <si>
    <t>592453060R</t>
  </si>
  <si>
    <t>přídlažba kostka 10x10x10 cm</t>
  </si>
  <si>
    <t>260</t>
  </si>
  <si>
    <t>"dle TZ 120,0 bm"120,0*0,1</t>
  </si>
  <si>
    <t>131</t>
  </si>
  <si>
    <t>919735113</t>
  </si>
  <si>
    <t>Řezání stávajícího živičného krytu hl do 150 mm</t>
  </si>
  <si>
    <t>262</t>
  </si>
  <si>
    <t>"kanalizace komunikace - společné pro SO 11"208,4*2+8,15*2+3,5*2+3,5*2</t>
  </si>
  <si>
    <t>"přípojky komunikace - společné pro SO 11"3,0*2*32+1,5*2+4,5*2+3,5*2+2,5*2+3,5*2</t>
  </si>
  <si>
    <t>979024443</t>
  </si>
  <si>
    <t>Očištění vybouraných obrubníků a krajníků silničních</t>
  </si>
  <si>
    <t>264</t>
  </si>
  <si>
    <t>133</t>
  </si>
  <si>
    <t>979071111</t>
  </si>
  <si>
    <t>Očištění dlažebních kostek velkých s původním spárováním kamenivem těženým</t>
  </si>
  <si>
    <t>266</t>
  </si>
  <si>
    <t>"viz TZ 250,0"250*0,1</t>
  </si>
  <si>
    <t>997</t>
  </si>
  <si>
    <t>Přesun sutě</t>
  </si>
  <si>
    <t>997013869</t>
  </si>
  <si>
    <t>Poplatek za uložení stavebního odpadu na recyklační skládce (skládkovné) ze směsí betonu, cihel a keramických výrobků kód odpadu 17 01 07</t>
  </si>
  <si>
    <t>323703202</t>
  </si>
  <si>
    <t>Poplatek za uložení stavebního odpadu na recyklační skládce (skládkovné) ze směsí nebo oddělených frakcí betonu, cihel a keramických výrobků zatříděného do Katalogu odpadů pod kódem 17 01 07</t>
  </si>
  <si>
    <t>https://podminky.urs.cz/item/CS_URS_2021_02/997013869</t>
  </si>
  <si>
    <t>3,0</t>
  </si>
  <si>
    <t>135</t>
  </si>
  <si>
    <t>997221551</t>
  </si>
  <si>
    <t>Vodorovná doprava suti ze sypkých materiálů do 1 km</t>
  </si>
  <si>
    <t>268</t>
  </si>
  <si>
    <t>17,16+518,724+269,143</t>
  </si>
  <si>
    <t>997221559</t>
  </si>
  <si>
    <t>Příplatek ZKD 1 km u vodorovné dopravy suti ze sypkých materiálů</t>
  </si>
  <si>
    <t>270</t>
  </si>
  <si>
    <t>805,027*19,0</t>
  </si>
  <si>
    <t>137</t>
  </si>
  <si>
    <t>997221571</t>
  </si>
  <si>
    <t>Vodorovná doprava vybouraných hmot do 1 km</t>
  </si>
  <si>
    <t>272</t>
  </si>
  <si>
    <t>1,536+75,85+50,6+3,0+3,9+152,9+5,606+293,723+259,392</t>
  </si>
  <si>
    <t>997221579</t>
  </si>
  <si>
    <t>Příplatek ZKD 1 km u vodorovné dopravy vybouraných hmot</t>
  </si>
  <si>
    <t>274</t>
  </si>
  <si>
    <t>(1,536+3,0+3,9+152,9)*19,0</t>
  </si>
  <si>
    <t>(75,85+50,6)*1</t>
  </si>
  <si>
    <t>(5,606+293,723+259,392)*39,0</t>
  </si>
  <si>
    <t>139</t>
  </si>
  <si>
    <t>997221611</t>
  </si>
  <si>
    <t>Nakládání suti na dopravní prostředky pro vodorovnou dopravu</t>
  </si>
  <si>
    <t>276</t>
  </si>
  <si>
    <t>805,027</t>
  </si>
  <si>
    <t>997221612</t>
  </si>
  <si>
    <t>Nakládání vybouraných hmot na dopravní prostředky pro vodorovnou dopravu</t>
  </si>
  <si>
    <t>278</t>
  </si>
  <si>
    <t>846,507</t>
  </si>
  <si>
    <t>141</t>
  </si>
  <si>
    <t>997221861</t>
  </si>
  <si>
    <t>Poplatek za uložení stavebního odpadu na recyklační skládce (skládkovné) z prostého betonu pod kódem 17 01 01</t>
  </si>
  <si>
    <t>-1471732288</t>
  </si>
  <si>
    <t>Poplatek za uložení stavebního odpadu na recyklační skládce (skládkovné) z prostého betonu zatříděného do Katalogu odpadů pod kódem 17 01 01</t>
  </si>
  <si>
    <t>https://podminky.urs.cz/item/CS_URS_2021_02/997221861</t>
  </si>
  <si>
    <t>1,536+152,9+3,9</t>
  </si>
  <si>
    <t>997221873</t>
  </si>
  <si>
    <t>-26273188</t>
  </si>
  <si>
    <t>https://podminky.urs.cz/item/CS_URS_2021_02/997221873</t>
  </si>
  <si>
    <t>143</t>
  </si>
  <si>
    <t>997221875</t>
  </si>
  <si>
    <t>Poplatek za uložení stavebního odpadu na recyklační skládce (skládkovné) asfaltového bez obsahu dehtu zatříděného do Katalogu odpadů pod kódem 17 03 02</t>
  </si>
  <si>
    <t>684788149</t>
  </si>
  <si>
    <t>https://podminky.urs.cz/item/CS_URS_2021_02/997221875</t>
  </si>
  <si>
    <t>5,606+293,723+259,392</t>
  </si>
  <si>
    <t>998</t>
  </si>
  <si>
    <t>Přesun hmot</t>
  </si>
  <si>
    <t>998275101</t>
  </si>
  <si>
    <t>Přesun hmot pro trubní vedení z trub kameninových otevřený výkop</t>
  </si>
  <si>
    <t>288</t>
  </si>
  <si>
    <t>219,826</t>
  </si>
  <si>
    <t>SO 11 - Rekonstrukce vodo...</t>
  </si>
  <si>
    <t>2,0*30*12</t>
  </si>
  <si>
    <t>60,0</t>
  </si>
  <si>
    <t>"vodovod ocel ntl DN 32"1,0*4</t>
  </si>
  <si>
    <t>"vodovod ocel ntl DN 300"1,0*1</t>
  </si>
  <si>
    <t>"vodovod - el. kabely NN + sběrný kabel CETIN a všřejné osvětlení"1,0*5</t>
  </si>
  <si>
    <t>"přípojky"0,8*34</t>
  </si>
  <si>
    <t>-1742735590</t>
  </si>
  <si>
    <t>"kabely"1,0*1,5*1,0*5+1,0*1,5*0,8*32</t>
  </si>
  <si>
    <t>"potrubí ocel DN 32"1,0*1,532*1,0*4</t>
  </si>
  <si>
    <t>"potrubí ocel DN 300"1,0*1,8*1,0</t>
  </si>
  <si>
    <t>53,8</t>
  </si>
  <si>
    <t>132251254</t>
  </si>
  <si>
    <t>Hloubení rýh nezapažených š do 2000 mm v hornině třídy těžitelnosti I skupiny 3 objem do 500 m3 strojně</t>
  </si>
  <si>
    <t>1647465001</t>
  </si>
  <si>
    <t>Hloubení nezapažených rýh šířky přes 800 do 2 000 mm strojně s urovnáním dna do předepsaného profilu a spádu v hornině třídy těžitelnosti I skupiny 3 přes 100 do 500 m3</t>
  </si>
  <si>
    <t>https://podminky.urs.cz/item/CS_URS_2021_02/132251254</t>
  </si>
  <si>
    <t>"vodovodní řad 1"</t>
  </si>
  <si>
    <t>"st. 0,000.00 - 0,055.00 pr. hl. 1,61-0,55"55,0*1,06*1,0</t>
  </si>
  <si>
    <t>"0,055.00 - 0,077.60 pr. hl. 1,6-0,55" 22,60*1,05*1,0</t>
  </si>
  <si>
    <t>"0,077.60 - 0,126.00 pr. hl. 1,6-0,55"48,4*1,05*1,0</t>
  </si>
  <si>
    <t>"0,126.00 - 0,231.10 pr. hl. 1,6-0,55"105,1*1,05*1,0</t>
  </si>
  <si>
    <t>"vodovodní přípojky"</t>
  </si>
  <si>
    <t>(98,8+7,5)*1,2*0,8</t>
  </si>
  <si>
    <t>345,30/2</t>
  </si>
  <si>
    <t>132351254</t>
  </si>
  <si>
    <t>Hloubení rýh nezapažených š do 2000 mm v hornině třídy těžitelnosti II skupiny 4 objem do 500 m3 strojně</t>
  </si>
  <si>
    <t>-1310468618</t>
  </si>
  <si>
    <t>Hloubení nezapažených rýh šířky přes 800 do 2 000 mm strojně s urovnáním dna do předepsaného profilu a spádu v hornině třídy těžitelnosti II skupiny 4 přes 100 do 500 m3</t>
  </si>
  <si>
    <t>https://podminky.urs.cz/item/CS_URS_2021_02/132351254</t>
  </si>
  <si>
    <t>172,65</t>
  </si>
  <si>
    <t>"st. 0,000.00 - 0,055.00 pr. hl. 1,61-0,55"55,0*1,06*2</t>
  </si>
  <si>
    <t>"0,055.00 - 0,077.60 pr. hl. 1,6-0,55" 22,60*1,05*2</t>
  </si>
  <si>
    <t>"0,077.60 - 0,126.00 pr. hl. 1,6-0,55"48,4*1,05*2</t>
  </si>
  <si>
    <t>"0,126.00 - 0,231.10 pr. hl. 1,6-0,55"105,1*1,05*2</t>
  </si>
  <si>
    <t>(98,8+7,5)*1,2*2</t>
  </si>
  <si>
    <t>741,5</t>
  </si>
  <si>
    <t>184805151</t>
  </si>
  <si>
    <t>(345,3-198,3)/2</t>
  </si>
  <si>
    <t>28015562</t>
  </si>
  <si>
    <t>(345,3-198,3)/2*10</t>
  </si>
  <si>
    <t>-1334496160</t>
  </si>
  <si>
    <t>-1600574590</t>
  </si>
  <si>
    <t>917913478</t>
  </si>
  <si>
    <t>147,0*2,0</t>
  </si>
  <si>
    <t>-1418539532</t>
  </si>
  <si>
    <t>147,0</t>
  </si>
  <si>
    <t>1958306322</t>
  </si>
  <si>
    <t>345,3</t>
  </si>
  <si>
    <t>-114,5"obsyp potrubí"</t>
  </si>
  <si>
    <t>-0,64"podklad betonu"</t>
  </si>
  <si>
    <t>-31,6"lože pod potrubí"</t>
  </si>
  <si>
    <t>-0,32"podkladní bloky"</t>
  </si>
  <si>
    <t>198,3</t>
  </si>
  <si>
    <t>175111101</t>
  </si>
  <si>
    <t>Obsypání potrubí ručně sypaninou bez prohození, uloženou do 3 m</t>
  </si>
  <si>
    <t>"vodovodní řad 1"231,1*1,0*0,380-3,14*0,04*0,04*231,1</t>
  </si>
  <si>
    <t>"vodovodní přípojky"98,8*0,8*0,325+7,5*0,8*0,350</t>
  </si>
  <si>
    <t>114,5</t>
  </si>
  <si>
    <t>58337303</t>
  </si>
  <si>
    <t>801068146</t>
  </si>
  <si>
    <t>štěrkopísek frakce 0/8</t>
  </si>
  <si>
    <t>https://podminky.urs.cz/item/CS_URS_2021_02/58337303</t>
  </si>
  <si>
    <t>114,5*2,0*1,01</t>
  </si>
  <si>
    <t>175151201</t>
  </si>
  <si>
    <t>Obsypání objektu nad přilehlým původním terénem sypaninou bez prohození, uloženou do 3 m strojně</t>
  </si>
  <si>
    <t>-1410955175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</si>
  <si>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</si>
  <si>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https://podminky.urs.cz/item/CS_URS_2021_02/175151201</t>
  </si>
  <si>
    <t>"provizorní obsyp porubí"((0,3+0,15)*0,3)/2*(145+90)</t>
  </si>
  <si>
    <t>15,9</t>
  </si>
  <si>
    <t>štěrkodrť frakce 0/32 - provizorní řad potrubí vč. přesunu na stavbě</t>
  </si>
  <si>
    <t>449645334</t>
  </si>
  <si>
    <t>"provizorní řad potrubí - obsyp na 145,0 m, na druhou část v délce 90 m se použije obsyp z první části"((0,3+0,15)*0,3)/2*145,0</t>
  </si>
  <si>
    <t>9,8*2*1,01</t>
  </si>
  <si>
    <t>451317777</t>
  </si>
  <si>
    <t>Podklad nebo lože pod dlažbu vodorovný nebo do sklonu 1:5 z betonu prostého tl do 100 mm</t>
  </si>
  <si>
    <t>"plocha okolo hydrantu"0,8*0,8</t>
  </si>
  <si>
    <t>451319777</t>
  </si>
  <si>
    <t>Příplatek ZKD 10 mm tl přes 100 mm u podkladu nebo lože pod dlažbu z betonu</t>
  </si>
  <si>
    <t>"plocha okolo hydrantu"0,8*0,8*0,5</t>
  </si>
  <si>
    <t>"vodovodní řad 1"231,1*1,0*0,1</t>
  </si>
  <si>
    <t>"vodovodní přípojky"98,8*0,8*0,1+7,5*0,8*0,1</t>
  </si>
  <si>
    <t>452313131</t>
  </si>
  <si>
    <t>Podkladní bloky z betonu prostého tř. C 12/15 otevřený výkop</t>
  </si>
  <si>
    <t>"detail A"0,4*0,4*0,4</t>
  </si>
  <si>
    <t>"lomy potrubí"0,4*0,4*0,4*2</t>
  </si>
  <si>
    <t>"napojení potrubí"0,4*0,4*0,4*2</t>
  </si>
  <si>
    <t>452353101</t>
  </si>
  <si>
    <t>Bednění podkladních bloků otevřený výkop</t>
  </si>
  <si>
    <t>0,4*0,4*4*5</t>
  </si>
  <si>
    <t>461991000R</t>
  </si>
  <si>
    <t>Zřízení ochranného obalu potrubí z geotextilie</t>
  </si>
  <si>
    <t>"geotextilie z první části  délky 145,0 m bude použita na část druhou délce 90,0 m"0,31*145,0</t>
  </si>
  <si>
    <t>693110600R</t>
  </si>
  <si>
    <t>geotextilie 600 g/m2</t>
  </si>
  <si>
    <t>44,95*1,02</t>
  </si>
  <si>
    <t>596841120</t>
  </si>
  <si>
    <t>Kladení betonové dlažby komunikací pro pěší do lože z betonu vel do 0,09 m2 plochy do 50 m2</t>
  </si>
  <si>
    <t>592453120</t>
  </si>
  <si>
    <t>dlažba kostka 10x10x8 cm přírodní</t>
  </si>
  <si>
    <t>0,64*1,03</t>
  </si>
  <si>
    <t>857241131</t>
  </si>
  <si>
    <t>Montáž litinových tvarovek jednoosých hrdlových otevřený výkop s integrovaným těsněním DN 80</t>
  </si>
  <si>
    <t>602318983</t>
  </si>
  <si>
    <t>Montáž litinových tvarovek na potrubí litinovém tlakovém jednoosých na potrubí z trub hrdlových v otevřeném výkopu, kanálu nebo v šachtě s integrovaným těsněním DN 80</t>
  </si>
  <si>
    <t>https://podminky.urs.cz/item/CS_URS_2021_02/857241131</t>
  </si>
  <si>
    <t>1,0+3,0</t>
  </si>
  <si>
    <t>55253952</t>
  </si>
  <si>
    <t>koleno hrdlové z tvárné litiny,práškový epoxid tl 250µm MMQ-kus DN 80-90°</t>
  </si>
  <si>
    <t>-1831947772</t>
  </si>
  <si>
    <t>https://podminky.urs.cz/item/CS_URS_2021_02/55253952</t>
  </si>
  <si>
    <t>1,0*1,01</t>
  </si>
  <si>
    <t>797408000016</t>
  </si>
  <si>
    <t>synoflex spojka 7974 "3000" hrdlo-hrdlo, TVL DN 80 PN 16</t>
  </si>
  <si>
    <t>3,0*1,01</t>
  </si>
  <si>
    <t>857242122</t>
  </si>
  <si>
    <t>Montáž litinových tvarovek jednoosých přírubových otevřený výkop DN 80</t>
  </si>
  <si>
    <t>1,0+8,0+1,0+2,0+8,0</t>
  </si>
  <si>
    <t>55251820</t>
  </si>
  <si>
    <t>koleno přírubové prodloužené s patkou pro připojení k hydrantu 80/90mm</t>
  </si>
  <si>
    <t>-1030678516</t>
  </si>
  <si>
    <t>https://podminky.urs.cz/item/CS_URS_2021_02/55251820</t>
  </si>
  <si>
    <t>040008009016</t>
  </si>
  <si>
    <t>PŘÍRUBA S2000 DN 80/90</t>
  </si>
  <si>
    <t>8,0*1,015</t>
  </si>
  <si>
    <t>552518200</t>
  </si>
  <si>
    <t>koleno prodloužené přírubové s patkou kat.č.: 5050 80/90 mm PN, TVL DN 80 PN 16</t>
  </si>
  <si>
    <t>55254011</t>
  </si>
  <si>
    <t>koleno přírubové z tvárné litiny,práškový epoxid tl 250µm FFK-kus DN 80- 45°</t>
  </si>
  <si>
    <t>33166162</t>
  </si>
  <si>
    <t>https://podminky.urs.cz/item/CS_URS_2021_02/55254011</t>
  </si>
  <si>
    <t>2,0*1,01</t>
  </si>
  <si>
    <t>040008009016.1</t>
  </si>
  <si>
    <t>příruba jištěná proti posunu 0400 S2000 DN 80/90 PN 16</t>
  </si>
  <si>
    <t>8,0*1,01</t>
  </si>
  <si>
    <t>857243131</t>
  </si>
  <si>
    <t>Montáž litinových tvarovek odbočných hrdlových otevřený výkop s integrovaným těsněním DN 80</t>
  </si>
  <si>
    <t>-1687660815</t>
  </si>
  <si>
    <t>Montáž litinových tvarovek na potrubí litinovém tlakovém odbočných na potrubí z trub hrdlových v otevřeném výkopu, kanálu nebo v šachtě s integrovaným těsněním DN 80</t>
  </si>
  <si>
    <t>https://podminky.urs.cz/item/CS_URS_2021_02/857243131</t>
  </si>
  <si>
    <t>552537400</t>
  </si>
  <si>
    <t>tvarovka hrdlová spoj TYTON s přírubovou odbočkou z tvárné litiny,práškový epoxid, tl.250µm MMA-kus DN 80/80 mm 8525 "2000" PN 16</t>
  </si>
  <si>
    <t>857244122</t>
  </si>
  <si>
    <t>Montáž litinových tvarovek odbočných přírubových otevřený výkop DN 80</t>
  </si>
  <si>
    <t>1038365832</t>
  </si>
  <si>
    <t>Montáž litinových tvarovek na potrubí litinovém tlakovém odbočných na potrubí z trub přírubových v otevřeném výkopu, kanálu nebo v šachtě DN 80</t>
  </si>
  <si>
    <t>https://podminky.urs.cz/item/CS_URS_2021_02/857244122</t>
  </si>
  <si>
    <t>1,0+1,0</t>
  </si>
  <si>
    <t>552535100</t>
  </si>
  <si>
    <t>tvarovka přírubová litinová s přírubovou odbočkou,práškový epoxid, tl.250µm T-kus DN 80/80 mm 8510 TVL PN 16</t>
  </si>
  <si>
    <t>552535900</t>
  </si>
  <si>
    <t>kříž přírubový litinový,práškový epoxid, tl.250µm TT-kus DN 80/80 mm 8520 TVL PN 16</t>
  </si>
  <si>
    <t>871161141</t>
  </si>
  <si>
    <t>Montáž potrubí z HDPE100 SDR 11 otevřený výkop D 32 x 4,4 mm</t>
  </si>
  <si>
    <t>98,8</t>
  </si>
  <si>
    <t>286137520</t>
  </si>
  <si>
    <t>potrubí vodovodní HDPE100 SDR11 6 m, 100 m, 32 x 4,4 mm</t>
  </si>
  <si>
    <t>98,8*1,015</t>
  </si>
  <si>
    <t>871211141</t>
  </si>
  <si>
    <t>Montáž potrubí z PE100 SDR 11 otevřený výkop D 63 x 5,8 mm</t>
  </si>
  <si>
    <t>7,5</t>
  </si>
  <si>
    <t>286131130</t>
  </si>
  <si>
    <t>potrubí vodovodní HDPE100 SDR11 6 m, 100 m, 63 x 5,8 mm</t>
  </si>
  <si>
    <t>7,5*1,015</t>
  </si>
  <si>
    <t>871241141</t>
  </si>
  <si>
    <t>Montáž potrubí z HDPE PE100 SDR 11 otevřený výkop D 90 x 8,2 mm</t>
  </si>
  <si>
    <t>231,1</t>
  </si>
  <si>
    <t>286131150</t>
  </si>
  <si>
    <t>potrubí vodovodní PE100 SDR11 6 m, 12 m, 100 m, 90 x 8,2 mm</t>
  </si>
  <si>
    <t>231,1*1,015</t>
  </si>
  <si>
    <t>879161111</t>
  </si>
  <si>
    <t>Montáž vodovodní přípojky na potrubí DN 25</t>
  </si>
  <si>
    <t>"montáž nové přípojky na stáv. potrubí - na hranici pozemku"16,0</t>
  </si>
  <si>
    <t>879161911</t>
  </si>
  <si>
    <t>Výměna napojení vodovodní přípojky na potrubí DN 25</t>
  </si>
  <si>
    <t>"napojení stáv. přípojky na provizorní řad vč. tvarovek"16,0</t>
  </si>
  <si>
    <t>879211111</t>
  </si>
  <si>
    <t>Montáž vodovodní přípojky na potrubí DN 50</t>
  </si>
  <si>
    <t>"montáž nové přípojky na stáv. potrubí - na hranici pozemku"1,0</t>
  </si>
  <si>
    <t>879211911</t>
  </si>
  <si>
    <t>Výměna napojení vodovodní přípojky na potrubí DN 50</t>
  </si>
  <si>
    <t>"napojení stáv. přípojky na provizorní řad vč. tvarovek"1,0</t>
  </si>
  <si>
    <t>879230000R</t>
  </si>
  <si>
    <t>Přepojení - provizorní řad DN 50</t>
  </si>
  <si>
    <t>145,0+90</t>
  </si>
  <si>
    <t>286131130R</t>
  </si>
  <si>
    <t>potrubí vodovodní HDPE100 SDR11 6 m, 100 m, DN 50</t>
  </si>
  <si>
    <t>"potrubí v druhém úseku celkové délky 90 m se použije z prvního úseku"145,0*1,015</t>
  </si>
  <si>
    <t>891181112</t>
  </si>
  <si>
    <t>Montáž vodovodních šoupátek otevřený výkop DN 25</t>
  </si>
  <si>
    <t>422211000R</t>
  </si>
  <si>
    <t>šoupátko Š 2500 voda DN 1" mm PN 16</t>
  </si>
  <si>
    <t>15,0*1,01</t>
  </si>
  <si>
    <t>286501000R</t>
  </si>
  <si>
    <t>tvarovka ISO 6221 vnitřní závit POM, D1" PN 16</t>
  </si>
  <si>
    <t>16,0*1,01</t>
  </si>
  <si>
    <t>891211112</t>
  </si>
  <si>
    <t>Montáž vodovodních šoupátek otevřený výkop DN 50</t>
  </si>
  <si>
    <t>422211040</t>
  </si>
  <si>
    <t>šoupátko voda, Š 2500 DN 2" mm PN16</t>
  </si>
  <si>
    <t>891241112</t>
  </si>
  <si>
    <t>Montáž vodovodních šoupátek otevřený výkop DN 80</t>
  </si>
  <si>
    <t>7,0</t>
  </si>
  <si>
    <t>422211060</t>
  </si>
  <si>
    <t>šoupátko krátké s přírubami, voda, kat.č.: 4000E1 TVL DN 80 mm PN16</t>
  </si>
  <si>
    <t>6,0*1,01</t>
  </si>
  <si>
    <t>950A08000003</t>
  </si>
  <si>
    <t>souprava zemní teleskopická 9500 pro Š A-1,3 -1,8 DN 80</t>
  </si>
  <si>
    <t>7,0*1,01</t>
  </si>
  <si>
    <t>960113018004</t>
  </si>
  <si>
    <t>souprava zemní teleskopická A-1,3-1,8</t>
  </si>
  <si>
    <t>422211490</t>
  </si>
  <si>
    <t>šoupátko s PE vevařovacími konci, voda, kat.č.: 4050E2 PN10 DN 80/90 PE 100</t>
  </si>
  <si>
    <t>891247211</t>
  </si>
  <si>
    <t>Montáž hydrantů nadzemních DN 80</t>
  </si>
  <si>
    <t>422736810</t>
  </si>
  <si>
    <t>hydrant nadzemní tuhý DN80 tvárná litina, výška krytí 1250 mm, H DUO K 220, sokl, 2B</t>
  </si>
  <si>
    <t>891249111</t>
  </si>
  <si>
    <t>Montáž navrtávacích pasů na potrubí z jakýchkoli trub DN 80</t>
  </si>
  <si>
    <t>16,0</t>
  </si>
  <si>
    <t>422735450</t>
  </si>
  <si>
    <t>navrtávací pasy HAKU se závitovým výstupem z tvárné litiny, pro vodovodní PE a PVC potrubí 90-1”</t>
  </si>
  <si>
    <t>422735460</t>
  </si>
  <si>
    <t>navrtávací pasy HAKU se závitovým výstupem z tvárné litiny, pro vodovodní PE a PVC potrubí 90-2”</t>
  </si>
  <si>
    <t>892233122</t>
  </si>
  <si>
    <t>Proplach a dezinfekce vodovodního potrubí DN do 70</t>
  </si>
  <si>
    <t>"přípojky"98,8+7,5</t>
  </si>
  <si>
    <t>892241111</t>
  </si>
  <si>
    <t>Tlaková zkouška vodou potrubí do 80</t>
  </si>
  <si>
    <t>"vodov. řad 1 + přípojky"231,1+98,8+7,5</t>
  </si>
  <si>
    <t>892273122</t>
  </si>
  <si>
    <t>Proplach a dezinfekce vodovodního potrubí DN od 80 do 125</t>
  </si>
  <si>
    <t>"vodovodní řad 1"231,1</t>
  </si>
  <si>
    <t>892372111</t>
  </si>
  <si>
    <t>Zabezpečení konců potrubí DN do 300 při tlakových zkouškách vodou</t>
  </si>
  <si>
    <t>899121102</t>
  </si>
  <si>
    <t>Osazení poklopů plastových šoupátkových</t>
  </si>
  <si>
    <t>165000000003</t>
  </si>
  <si>
    <t>POKLOP ULIČNÍ TĚŽKÝ KASI LOGO VODA</t>
  </si>
  <si>
    <t>-1844663414</t>
  </si>
  <si>
    <t>POKLOP ULIČNÍ TĚŽKÝ KASI LOGO HAWLE HAWLE VODA</t>
  </si>
  <si>
    <t>"poklop uliční 1650 tuhý, Š pro vodovodní přípojky, težké provedení, lit"16,0*1,01</t>
  </si>
  <si>
    <t>"poklop tuhý 1750, Š A COMBI T, Š. LIT"7,0*1,01</t>
  </si>
  <si>
    <t>348100000000</t>
  </si>
  <si>
    <t>PODKLAD. DESKA UNI</t>
  </si>
  <si>
    <t>"podkladová deska 3481 univerzál, pro šoup. poklopy"7,0*1,01</t>
  </si>
  <si>
    <t>"podkladová deska 3481 pro uliční poklopy tuhé"16,0*1,01</t>
  </si>
  <si>
    <t>899712110R</t>
  </si>
  <si>
    <t>Orientační tabulky</t>
  </si>
  <si>
    <t>"osazení nových tabulek - odstranění stávajících"17+2</t>
  </si>
  <si>
    <t>899721111R</t>
  </si>
  <si>
    <t>Signalizační vodič DN do 150 mm na potrubí PVC vč. revize a měření</t>
  </si>
  <si>
    <t>"vodovodní řad + přípojky"231,1+98,8+7,5</t>
  </si>
  <si>
    <t>Krytí potrubí z plastů výstražnou fólií z PVC 30 cm</t>
  </si>
  <si>
    <t>166</t>
  </si>
  <si>
    <t>998276101</t>
  </si>
  <si>
    <t>Přesun hmot pro trubní vedení z trub z plastických hmot otevřený výkop</t>
  </si>
  <si>
    <t>168</t>
  </si>
  <si>
    <t>3,291</t>
  </si>
  <si>
    <t>DSO 21.1 - Odstranění sep...</t>
  </si>
  <si>
    <t>PSV - Práce a dodávky PSV</t>
  </si>
  <si>
    <t xml:space="preserve">    711 - Izolace proti vodě, vlhkosti a plynům</t>
  </si>
  <si>
    <t>113107112</t>
  </si>
  <si>
    <t>Odstranění podkladu pl do 50 m2 z kameniva těženého tl 200 mm</t>
  </si>
  <si>
    <t>"chodník okolo septiku č.1"10,0</t>
  </si>
  <si>
    <t>"chodník okolo septiku č.12"7,3*3,0</t>
  </si>
  <si>
    <t>113154123</t>
  </si>
  <si>
    <t>Frézování živičného krytu tl 50 mm pruh š 1 m pl do 500 m2 bez překážek v trase</t>
  </si>
  <si>
    <t>10,0+21,9</t>
  </si>
  <si>
    <t>113201112</t>
  </si>
  <si>
    <t>Vytrhání obrub silničních ležatých</t>
  </si>
  <si>
    <t>"obrubník septik č. 1"6,0</t>
  </si>
  <si>
    <t>"obrubník septik č.12"7,3*2</t>
  </si>
  <si>
    <t>"kabel - septik č.1"3,5</t>
  </si>
  <si>
    <t>"kabel - septik č.12"3,8</t>
  </si>
  <si>
    <t>1075968723</t>
  </si>
  <si>
    <t>"kabel - septik č.1"1,0*1,5*3,5</t>
  </si>
  <si>
    <t>"kabel - septik č.12"1,0*1,5*3,8</t>
  </si>
  <si>
    <t>131251201</t>
  </si>
  <si>
    <t>Hloubení jam zapažených v hornině třídy těžitelnosti I skupiny 3 objem do 20 m3 strojně</t>
  </si>
  <si>
    <t>699540067</t>
  </si>
  <si>
    <t>Hloubení zapažených jam a zářezů strojně s urovnáním dna do předepsaného profilu a spádu v hornině třídy těžitelnosti I skupiny 3 do 20 m3</t>
  </si>
  <si>
    <t>https://podminky.urs.cz/item/CS_URS_2021_02/131251201</t>
  </si>
  <si>
    <t>"septik č.1"(6,3*4,5-5,3*3,5)*2,0-0,25*10,0"odpočet chodníku"</t>
  </si>
  <si>
    <t>"septik č. 12"(8,6*5,2-7,6*4,2)*2,0-0,25*21,9"odpočet chodníku"</t>
  </si>
  <si>
    <t>37,225/2</t>
  </si>
  <si>
    <t>131351201</t>
  </si>
  <si>
    <t>Hloubení jam zapažených v hornině třídy těžitelnosti II skupiny 4 objem do 20 m3 strojně</t>
  </si>
  <si>
    <t>-489452533</t>
  </si>
  <si>
    <t>Hloubení zapažených jam a zářezů strojně s urovnáním dna do předepsaného profilu a spádu v hornině třídy těžitelnosti II skupiny 4 do 20 m3</t>
  </si>
  <si>
    <t>https://podminky.urs.cz/item/CS_URS_2021_02/131351201</t>
  </si>
  <si>
    <t>18,613</t>
  </si>
  <si>
    <t>151101201</t>
  </si>
  <si>
    <t>Zřízení příložného pažení stěn výkopu hl do 4 m</t>
  </si>
  <si>
    <t>"septik č.1"6,3*2,0*2+4,5*2,0*2</t>
  </si>
  <si>
    <t>"septik č. 12"8,6*2,0*2+5,2*2,0*2</t>
  </si>
  <si>
    <t>151101211</t>
  </si>
  <si>
    <t>Odstranění příložného pažení stěn hl do 4 m</t>
  </si>
  <si>
    <t>98,4</t>
  </si>
  <si>
    <t>151101401</t>
  </si>
  <si>
    <t>Zřízení vzepření stěn při pažení příložném hl do 4 m</t>
  </si>
  <si>
    <t>151101411</t>
  </si>
  <si>
    <t>Odstranění vzepření stěn při pažení příložném hl do 4 m</t>
  </si>
  <si>
    <t>143694728</t>
  </si>
  <si>
    <t>"zásyp septiku č.1 do úrovně terénu"4,4*2,6*2,05+6,3*4,5*2,0-10*0,25</t>
  </si>
  <si>
    <t>"zásyp septiku č.12 do úrovně terénu"5,4*6,0*2,05+7,3*6,9*2,0-0,25*21,9</t>
  </si>
  <si>
    <t>239,4"bude použit přebytečný výkopek z objektu SO 01 - 239,4-37,226=202,174"</t>
  </si>
  <si>
    <t>31,9</t>
  </si>
  <si>
    <t>Postřik živičný infiltrační množství 0,8 kg/m2</t>
  </si>
  <si>
    <t>899102211</t>
  </si>
  <si>
    <t>Demontáž poklopů litinových nebo ocelových včetně rámů hmotnosti přes 50 do 100 kg včetně odvozu do šrotu</t>
  </si>
  <si>
    <t>"septik č.1"3,0</t>
  </si>
  <si>
    <t>"septik č.12"3,0</t>
  </si>
  <si>
    <t>916241112</t>
  </si>
  <si>
    <t>Osazení obrubníku kamenného ležatého bez boční opěry do lože z betonu prostého</t>
  </si>
  <si>
    <t>20,6</t>
  </si>
  <si>
    <t>919121112</t>
  </si>
  <si>
    <t>Těsnění spár zálivkou za studena pro komůrky š 10 mm hl 25 mm s těsnicím profilem</t>
  </si>
  <si>
    <t>919735111</t>
  </si>
  <si>
    <t>Řezání stávajícího živičného krytu hl do 50 mm</t>
  </si>
  <si>
    <t>15,0+8,0</t>
  </si>
  <si>
    <t>952905231</t>
  </si>
  <si>
    <t>Dezinfekce podlah</t>
  </si>
  <si>
    <t>"septik č.1"4,4*2,6</t>
  </si>
  <si>
    <t>"septik č.12"5,4*6,0</t>
  </si>
  <si>
    <t>952905232</t>
  </si>
  <si>
    <t>Dezinfekce stěn</t>
  </si>
  <si>
    <t>"septik č.1"4,05*2,6*2+4,4*4,05*2</t>
  </si>
  <si>
    <t>"septik č.12"5,4*4,05*2+6,0*4,05*2</t>
  </si>
  <si>
    <t>981511114</t>
  </si>
  <si>
    <t>Demolice konstrukcí objektů z betonu železového postupným rozebíráním</t>
  </si>
  <si>
    <t>"septik č.1"5,3*0,45*2,0*2+3,5*0,45*2,0*2+2,6*0,15*1,5*2+5,3*3,5*0,25</t>
  </si>
  <si>
    <t>"septik č.12"6,3*0,45*2,0*2+6,0*0,45*2,0*2+1,35*0,35*2,0*2+0,7*0,35*2,0+6,0*0,3*2,0*2+6,3*6,9*0,25+1,35*0,7*0,25</t>
  </si>
  <si>
    <t>997013814</t>
  </si>
  <si>
    <t>Poplatek za uložení stavebního odpadu z izolačních hmot na skládce (skládkovné)</t>
  </si>
  <si>
    <t>0,348</t>
  </si>
  <si>
    <t>9,57</t>
  </si>
  <si>
    <t>9,57*19,0</t>
  </si>
  <si>
    <t>4,083+0,348+155,378</t>
  </si>
  <si>
    <t>(155,378+0,348)*19,0</t>
  </si>
  <si>
    <t>4,083*39,0</t>
  </si>
  <si>
    <t>9,570</t>
  </si>
  <si>
    <t>159,809</t>
  </si>
  <si>
    <t>-438980904</t>
  </si>
  <si>
    <t>155,378</t>
  </si>
  <si>
    <t>272492051</t>
  </si>
  <si>
    <t>4,083</t>
  </si>
  <si>
    <t>998001123</t>
  </si>
  <si>
    <t>Přesun hmot pro demolice objektů v do 21 m</t>
  </si>
  <si>
    <t>PSV</t>
  </si>
  <si>
    <t>Práce a dodávky PSV</t>
  </si>
  <si>
    <t>711</t>
  </si>
  <si>
    <t>Izolace proti vodě, vlhkosti a plynům</t>
  </si>
  <si>
    <t>711131811</t>
  </si>
  <si>
    <t>Odstranění izolace proti zemní vlhkosti vodorovné</t>
  </si>
  <si>
    <t>"septik č.1"6,3*4,5</t>
  </si>
  <si>
    <t>"septik č.12"7,3*7,2+2,5*2,4</t>
  </si>
  <si>
    <t>VON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</si>
  <si>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</si>
  <si>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</si>
  <si>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</si>
  <si>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</si>
  <si>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</si>
  <si>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</si>
  <si>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</si>
  <si>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</si>
  <si>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</si>
  <si>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</si>
  <si>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</si>
  <si>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010001100</t>
  </si>
  <si>
    <t>Geodetické práce včetně akceptačního protokolu pro DTM PK</t>
  </si>
  <si>
    <t>011002000</t>
  </si>
  <si>
    <t>Vytýčení inženýrských sítí</t>
  </si>
  <si>
    <t>013002000</t>
  </si>
  <si>
    <t>Pasportizace přilehlých objektů a oplocení včetně fotodokumentace</t>
  </si>
  <si>
    <t>013203000</t>
  </si>
  <si>
    <t>Dokumentace stavby bez rozlišení</t>
  </si>
  <si>
    <t>1024</t>
  </si>
  <si>
    <t>827752836</t>
  </si>
  <si>
    <t>https://podminky.urs.cz/item/CS_URS_2021_02/013203000</t>
  </si>
  <si>
    <t>013254000</t>
  </si>
  <si>
    <t>Dokumentace skutečného provedení stavby</t>
  </si>
  <si>
    <t>VRN3</t>
  </si>
  <si>
    <t>Zařízení staveniště</t>
  </si>
  <si>
    <t>030001000</t>
  </si>
  <si>
    <t>034503000</t>
  </si>
  <si>
    <t>Informační tabule na staveništi</t>
  </si>
  <si>
    <t>-1267760534</t>
  </si>
  <si>
    <t>https://podminky.urs.cz/item/CS_URS_2021_02/034503000</t>
  </si>
  <si>
    <t>VRN4</t>
  </si>
  <si>
    <t>Inženýrská činnost</t>
  </si>
  <si>
    <t>041103000</t>
  </si>
  <si>
    <t>Autorský dozor projektanta</t>
  </si>
  <si>
    <t>-1738367792</t>
  </si>
  <si>
    <t>Inženýrská činnost dozory autorský dozor projektanta</t>
  </si>
  <si>
    <t>https://podminky.urs.cz/item/CS_URS_2021_02/041103000</t>
  </si>
  <si>
    <t>041403000</t>
  </si>
  <si>
    <t>Koordinátor BOZP na staveništi</t>
  </si>
  <si>
    <t>1616973135</t>
  </si>
  <si>
    <t>Inženýrská činnost dozory koordinátor BOZP na staveništi</t>
  </si>
  <si>
    <t>https://podminky.urs.cz/item/CS_URS_2021_02/041403000</t>
  </si>
  <si>
    <t>042503000</t>
  </si>
  <si>
    <t>Plán BOZP na staveništi</t>
  </si>
  <si>
    <t>1015632039</t>
  </si>
  <si>
    <t>Inženýrská činnost posudky plán BOZP na staveništi</t>
  </si>
  <si>
    <t>https://podminky.urs.cz/item/CS_URS_2021_02/042503000</t>
  </si>
  <si>
    <t>043002000</t>
  </si>
  <si>
    <t>Zkoušky a ostatní měření</t>
  </si>
  <si>
    <t>045002000</t>
  </si>
  <si>
    <t>Kompletační a koordinační činnost</t>
  </si>
  <si>
    <t>VRN7</t>
  </si>
  <si>
    <t>Provozní vlivy</t>
  </si>
  <si>
    <t>070001000</t>
  </si>
  <si>
    <t>072002000</t>
  </si>
  <si>
    <t>Silniční provoz - DIO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</si>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</sst>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0" fillId="0" borderId="0" xfId="0"/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171201231" TargetMode="External"/><Relationship Id="rId18" Type="http://schemas.openxmlformats.org/officeDocument/2006/relationships/hyperlink" Target="https://podminky.urs.cz/item/CS_URS_2021_02/181351103" TargetMode="External"/><Relationship Id="rId26" Type="http://schemas.openxmlformats.org/officeDocument/2006/relationships/hyperlink" Target="https://podminky.urs.cz/item/CS_URS_2021_02/59224187" TargetMode="External"/><Relationship Id="rId3" Type="http://schemas.openxmlformats.org/officeDocument/2006/relationships/hyperlink" Target="https://podminky.urs.cz/item/CS_URS_2021_02/113107170" TargetMode="External"/><Relationship Id="rId21" Type="http://schemas.openxmlformats.org/officeDocument/2006/relationships/hyperlink" Target="https://podminky.urs.cz/item/CS_URS_2021_02/212752101" TargetMode="External"/><Relationship Id="rId34" Type="http://schemas.openxmlformats.org/officeDocument/2006/relationships/hyperlink" Target="https://podminky.urs.cz/item/CS_URS_2021_02/997221875" TargetMode="External"/><Relationship Id="rId7" Type="http://schemas.openxmlformats.org/officeDocument/2006/relationships/hyperlink" Target="https://podminky.urs.cz/item/CS_URS_2021_02/132354205" TargetMode="External"/><Relationship Id="rId12" Type="http://schemas.openxmlformats.org/officeDocument/2006/relationships/hyperlink" Target="https://podminky.urs.cz/item/CS_URS_2021_02/162751139" TargetMode="External"/><Relationship Id="rId17" Type="http://schemas.openxmlformats.org/officeDocument/2006/relationships/hyperlink" Target="https://podminky.urs.cz/item/CS_URS_2021_02/58344171" TargetMode="External"/><Relationship Id="rId25" Type="http://schemas.openxmlformats.org/officeDocument/2006/relationships/hyperlink" Target="https://podminky.urs.cz/item/CS_URS_2021_02/59224176" TargetMode="External"/><Relationship Id="rId33" Type="http://schemas.openxmlformats.org/officeDocument/2006/relationships/hyperlink" Target="https://podminky.urs.cz/item/CS_URS_2021_02/997221873" TargetMode="External"/><Relationship Id="rId2" Type="http://schemas.openxmlformats.org/officeDocument/2006/relationships/hyperlink" Target="https://podminky.urs.cz/item/CS_URS_2021_02/113107152" TargetMode="External"/><Relationship Id="rId16" Type="http://schemas.openxmlformats.org/officeDocument/2006/relationships/hyperlink" Target="https://podminky.urs.cz/item/CS_URS_2021_02/174251202" TargetMode="External"/><Relationship Id="rId20" Type="http://schemas.openxmlformats.org/officeDocument/2006/relationships/hyperlink" Target="https://podminky.urs.cz/item/CS_URS_2021_02/181951114" TargetMode="External"/><Relationship Id="rId29" Type="http://schemas.openxmlformats.org/officeDocument/2006/relationships/hyperlink" Target="https://podminky.urs.cz/item/CS_URS_2021_02/899104112" TargetMode="External"/><Relationship Id="rId1" Type="http://schemas.openxmlformats.org/officeDocument/2006/relationships/hyperlink" Target="https://podminky.urs.cz/item/CS_URS_2021_02/112251102" TargetMode="External"/><Relationship Id="rId6" Type="http://schemas.openxmlformats.org/officeDocument/2006/relationships/hyperlink" Target="https://podminky.urs.cz/item/CS_URS_2021_02/132254205" TargetMode="External"/><Relationship Id="rId11" Type="http://schemas.openxmlformats.org/officeDocument/2006/relationships/hyperlink" Target="https://podminky.urs.cz/item/CS_URS_2021_02/162751137" TargetMode="External"/><Relationship Id="rId24" Type="http://schemas.openxmlformats.org/officeDocument/2006/relationships/hyperlink" Target="https://podminky.urs.cz/item/CS_URS_2021_02/59224185" TargetMode="External"/><Relationship Id="rId32" Type="http://schemas.openxmlformats.org/officeDocument/2006/relationships/hyperlink" Target="https://podminky.urs.cz/item/CS_URS_2021_02/997221861" TargetMode="External"/><Relationship Id="rId5" Type="http://schemas.openxmlformats.org/officeDocument/2006/relationships/hyperlink" Target="https://podminky.urs.cz/item/CS_URS_2021_02/129001101" TargetMode="External"/><Relationship Id="rId15" Type="http://schemas.openxmlformats.org/officeDocument/2006/relationships/hyperlink" Target="https://podminky.urs.cz/item/CS_URS_2021_02/174151101" TargetMode="External"/><Relationship Id="rId23" Type="http://schemas.openxmlformats.org/officeDocument/2006/relationships/hyperlink" Target="https://podminky.urs.cz/item/CS_URS_2021_02/59224184" TargetMode="External"/><Relationship Id="rId28" Type="http://schemas.openxmlformats.org/officeDocument/2006/relationships/hyperlink" Target="https://podminky.urs.cz/item/CS_URS_2021_02/28341110" TargetMode="External"/><Relationship Id="rId10" Type="http://schemas.openxmlformats.org/officeDocument/2006/relationships/hyperlink" Target="https://podminky.urs.cz/item/CS_URS_2021_02/162751119" TargetMode="External"/><Relationship Id="rId19" Type="http://schemas.openxmlformats.org/officeDocument/2006/relationships/hyperlink" Target="https://podminky.urs.cz/item/CS_URS_2021_02/181951112" TargetMode="External"/><Relationship Id="rId31" Type="http://schemas.openxmlformats.org/officeDocument/2006/relationships/hyperlink" Target="https://podminky.urs.cz/item/CS_URS_2021_02/997013869" TargetMode="External"/><Relationship Id="rId4" Type="http://schemas.openxmlformats.org/officeDocument/2006/relationships/hyperlink" Target="https://podminky.urs.cz/item/CS_URS_2021_02/113107181" TargetMode="External"/><Relationship Id="rId9" Type="http://schemas.openxmlformats.org/officeDocument/2006/relationships/hyperlink" Target="https://podminky.urs.cz/item/CS_URS_2021_02/162751117" TargetMode="External"/><Relationship Id="rId14" Type="http://schemas.openxmlformats.org/officeDocument/2006/relationships/hyperlink" Target="https://podminky.urs.cz/item/CS_URS_2021_02/171251201" TargetMode="External"/><Relationship Id="rId22" Type="http://schemas.openxmlformats.org/officeDocument/2006/relationships/hyperlink" Target="https://podminky.urs.cz/item/CS_URS_2021_02/452112112" TargetMode="External"/><Relationship Id="rId27" Type="http://schemas.openxmlformats.org/officeDocument/2006/relationships/hyperlink" Target="https://podminky.urs.cz/item/CS_URS_2021_02/877265271" TargetMode="External"/><Relationship Id="rId30" Type="http://schemas.openxmlformats.org/officeDocument/2006/relationships/hyperlink" Target="https://podminky.urs.cz/item/CS_URS_2021_02/58380001" TargetMode="External"/><Relationship Id="rId35" Type="http://schemas.openxmlformats.org/officeDocument/2006/relationships/drawing" Target="../drawings/drawing2.xml"/><Relationship Id="rId8" Type="http://schemas.openxmlformats.org/officeDocument/2006/relationships/hyperlink" Target="https://podminky.urs.cz/item/CS_URS_2021_02/162301972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71201231" TargetMode="External"/><Relationship Id="rId13" Type="http://schemas.openxmlformats.org/officeDocument/2006/relationships/hyperlink" Target="https://podminky.urs.cz/item/CS_URS_2021_02/58344171" TargetMode="External"/><Relationship Id="rId18" Type="http://schemas.openxmlformats.org/officeDocument/2006/relationships/hyperlink" Target="https://podminky.urs.cz/item/CS_URS_2021_02/857243131" TargetMode="External"/><Relationship Id="rId3" Type="http://schemas.openxmlformats.org/officeDocument/2006/relationships/hyperlink" Target="https://podminky.urs.cz/item/CS_URS_2021_02/132351254" TargetMode="External"/><Relationship Id="rId7" Type="http://schemas.openxmlformats.org/officeDocument/2006/relationships/hyperlink" Target="https://podminky.urs.cz/item/CS_URS_2021_02/162751139" TargetMode="External"/><Relationship Id="rId12" Type="http://schemas.openxmlformats.org/officeDocument/2006/relationships/hyperlink" Target="https://podminky.urs.cz/item/CS_URS_2021_02/175151201" TargetMode="External"/><Relationship Id="rId17" Type="http://schemas.openxmlformats.org/officeDocument/2006/relationships/hyperlink" Target="https://podminky.urs.cz/item/CS_URS_2021_02/55254011" TargetMode="External"/><Relationship Id="rId2" Type="http://schemas.openxmlformats.org/officeDocument/2006/relationships/hyperlink" Target="https://podminky.urs.cz/item/CS_URS_2021_02/132251254" TargetMode="External"/><Relationship Id="rId16" Type="http://schemas.openxmlformats.org/officeDocument/2006/relationships/hyperlink" Target="https://podminky.urs.cz/item/CS_URS_2021_02/55251820" TargetMode="External"/><Relationship Id="rId20" Type="http://schemas.openxmlformats.org/officeDocument/2006/relationships/drawing" Target="../drawings/drawing3.xml"/><Relationship Id="rId1" Type="http://schemas.openxmlformats.org/officeDocument/2006/relationships/hyperlink" Target="https://podminky.urs.cz/item/CS_URS_2021_02/129001101" TargetMode="External"/><Relationship Id="rId6" Type="http://schemas.openxmlformats.org/officeDocument/2006/relationships/hyperlink" Target="https://podminky.urs.cz/item/CS_URS_2021_02/162751137" TargetMode="External"/><Relationship Id="rId11" Type="http://schemas.openxmlformats.org/officeDocument/2006/relationships/hyperlink" Target="https://podminky.urs.cz/item/CS_URS_2021_02/58337303" TargetMode="External"/><Relationship Id="rId5" Type="http://schemas.openxmlformats.org/officeDocument/2006/relationships/hyperlink" Target="https://podminky.urs.cz/item/CS_URS_2021_02/162751119" TargetMode="External"/><Relationship Id="rId15" Type="http://schemas.openxmlformats.org/officeDocument/2006/relationships/hyperlink" Target="https://podminky.urs.cz/item/CS_URS_2021_02/55253952" TargetMode="External"/><Relationship Id="rId10" Type="http://schemas.openxmlformats.org/officeDocument/2006/relationships/hyperlink" Target="https://podminky.urs.cz/item/CS_URS_2021_02/174151101" TargetMode="External"/><Relationship Id="rId19" Type="http://schemas.openxmlformats.org/officeDocument/2006/relationships/hyperlink" Target="https://podminky.urs.cz/item/CS_URS_2021_02/857244122" TargetMode="External"/><Relationship Id="rId4" Type="http://schemas.openxmlformats.org/officeDocument/2006/relationships/hyperlink" Target="https://podminky.urs.cz/item/CS_URS_2021_02/162751117" TargetMode="External"/><Relationship Id="rId9" Type="http://schemas.openxmlformats.org/officeDocument/2006/relationships/hyperlink" Target="https://podminky.urs.cz/item/CS_URS_2021_02/171251201" TargetMode="External"/><Relationship Id="rId14" Type="http://schemas.openxmlformats.org/officeDocument/2006/relationships/hyperlink" Target="https://podminky.urs.cz/item/CS_URS_2021_02/85724113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2/131351201" TargetMode="External"/><Relationship Id="rId7" Type="http://schemas.openxmlformats.org/officeDocument/2006/relationships/drawing" Target="../drawings/drawing4.xml"/><Relationship Id="rId2" Type="http://schemas.openxmlformats.org/officeDocument/2006/relationships/hyperlink" Target="https://podminky.urs.cz/item/CS_URS_2021_02/131251201" TargetMode="External"/><Relationship Id="rId1" Type="http://schemas.openxmlformats.org/officeDocument/2006/relationships/hyperlink" Target="https://podminky.urs.cz/item/CS_URS_2021_02/129001101" TargetMode="External"/><Relationship Id="rId6" Type="http://schemas.openxmlformats.org/officeDocument/2006/relationships/hyperlink" Target="https://podminky.urs.cz/item/CS_URS_2021_02/997221875" TargetMode="External"/><Relationship Id="rId5" Type="http://schemas.openxmlformats.org/officeDocument/2006/relationships/hyperlink" Target="https://podminky.urs.cz/item/CS_URS_2021_02/997221861" TargetMode="External"/><Relationship Id="rId4" Type="http://schemas.openxmlformats.org/officeDocument/2006/relationships/hyperlink" Target="https://podminky.urs.cz/item/CS_URS_2021_02/174151101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2/041103000" TargetMode="External"/><Relationship Id="rId2" Type="http://schemas.openxmlformats.org/officeDocument/2006/relationships/hyperlink" Target="https://podminky.urs.cz/item/CS_URS_2021_02/034503000" TargetMode="External"/><Relationship Id="rId1" Type="http://schemas.openxmlformats.org/officeDocument/2006/relationships/hyperlink" Target="https://podminky.urs.cz/item/CS_URS_2021_02/013203000" TargetMode="External"/><Relationship Id="rId6" Type="http://schemas.openxmlformats.org/officeDocument/2006/relationships/drawing" Target="../drawings/drawing5.xml"/><Relationship Id="rId5" Type="http://schemas.openxmlformats.org/officeDocument/2006/relationships/hyperlink" Target="https://podminky.urs.cz/item/CS_URS_2021_02/042503000" TargetMode="External"/><Relationship Id="rId4" Type="http://schemas.openxmlformats.org/officeDocument/2006/relationships/hyperlink" Target="https://podminky.urs.cz/item/CS_URS_2021_02/041403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topLeftCell="A3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" customHeight="1">
      <c r="AR2" s="336"/>
      <c r="AS2" s="336"/>
      <c r="AT2" s="336"/>
      <c r="AU2" s="336"/>
      <c r="AV2" s="336"/>
      <c r="AW2" s="336"/>
      <c r="AX2" s="336"/>
      <c r="AY2" s="336"/>
      <c r="AZ2" s="336"/>
      <c r="BA2" s="336"/>
      <c r="BB2" s="336"/>
      <c r="BC2" s="336"/>
      <c r="BD2" s="336"/>
      <c r="BE2" s="336"/>
      <c r="BS2" s="19" t="s">
        <v>6</v>
      </c>
      <c r="BT2" s="19" t="s">
        <v>7</v>
      </c>
    </row>
    <row r="3" spans="1:74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47" t="s">
        <v>14</v>
      </c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24"/>
      <c r="AQ5" s="24"/>
      <c r="AR5" s="22"/>
      <c r="BE5" s="344" t="s">
        <v>15</v>
      </c>
      <c r="BS5" s="19" t="s">
        <v>6</v>
      </c>
    </row>
    <row r="6" spans="1:74" s="1" customFormat="1" ht="36.9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49" t="s">
        <v>17</v>
      </c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P6" s="24"/>
      <c r="AQ6" s="24"/>
      <c r="AR6" s="22"/>
      <c r="BE6" s="345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45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45"/>
      <c r="BS8" s="19" t="s">
        <v>6</v>
      </c>
    </row>
    <row r="9" spans="1:74" s="1" customFormat="1" ht="29.25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3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3" t="s">
        <v>29</v>
      </c>
      <c r="AO9" s="24"/>
      <c r="AP9" s="24"/>
      <c r="AQ9" s="24"/>
      <c r="AR9" s="22"/>
      <c r="BE9" s="345"/>
      <c r="BS9" s="19" t="s">
        <v>6</v>
      </c>
    </row>
    <row r="10" spans="1:74" s="1" customFormat="1" ht="12" customHeight="1">
      <c r="B10" s="23"/>
      <c r="C10" s="24"/>
      <c r="D10" s="31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45"/>
      <c r="BS10" s="19" t="s">
        <v>6</v>
      </c>
    </row>
    <row r="11" spans="1:74" s="1" customFormat="1" ht="18.45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34</v>
      </c>
      <c r="AL11" s="24"/>
      <c r="AM11" s="24"/>
      <c r="AN11" s="29" t="s">
        <v>35</v>
      </c>
      <c r="AO11" s="24"/>
      <c r="AP11" s="24"/>
      <c r="AQ11" s="24"/>
      <c r="AR11" s="22"/>
      <c r="BE11" s="345"/>
      <c r="BS11" s="19" t="s">
        <v>6</v>
      </c>
    </row>
    <row r="12" spans="1:74" s="1" customFormat="1" ht="6.9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45"/>
      <c r="BS12" s="19" t="s">
        <v>6</v>
      </c>
    </row>
    <row r="13" spans="1:74" s="1" customFormat="1" ht="12" customHeight="1">
      <c r="B13" s="23"/>
      <c r="C13" s="24"/>
      <c r="D13" s="31" t="s">
        <v>36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31</v>
      </c>
      <c r="AL13" s="24"/>
      <c r="AM13" s="24"/>
      <c r="AN13" s="34" t="s">
        <v>37</v>
      </c>
      <c r="AO13" s="24"/>
      <c r="AP13" s="24"/>
      <c r="AQ13" s="24"/>
      <c r="AR13" s="22"/>
      <c r="BE13" s="345"/>
      <c r="BS13" s="19" t="s">
        <v>6</v>
      </c>
    </row>
    <row r="14" spans="1:74" ht="13.2">
      <c r="B14" s="23"/>
      <c r="C14" s="24"/>
      <c r="D14" s="24"/>
      <c r="E14" s="350" t="s">
        <v>37</v>
      </c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1" t="s">
        <v>34</v>
      </c>
      <c r="AL14" s="24"/>
      <c r="AM14" s="24"/>
      <c r="AN14" s="34" t="s">
        <v>37</v>
      </c>
      <c r="AO14" s="24"/>
      <c r="AP14" s="24"/>
      <c r="AQ14" s="24"/>
      <c r="AR14" s="22"/>
      <c r="BE14" s="345"/>
      <c r="BS14" s="19" t="s">
        <v>6</v>
      </c>
    </row>
    <row r="15" spans="1:74" s="1" customFormat="1" ht="6.9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45"/>
      <c r="BS15" s="19" t="s">
        <v>4</v>
      </c>
    </row>
    <row r="16" spans="1:74" s="1" customFormat="1" ht="12" customHeight="1">
      <c r="B16" s="23"/>
      <c r="C16" s="24"/>
      <c r="D16" s="31" t="s">
        <v>38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31</v>
      </c>
      <c r="AL16" s="24"/>
      <c r="AM16" s="24"/>
      <c r="AN16" s="29" t="s">
        <v>39</v>
      </c>
      <c r="AO16" s="24"/>
      <c r="AP16" s="24"/>
      <c r="AQ16" s="24"/>
      <c r="AR16" s="22"/>
      <c r="BE16" s="345"/>
      <c r="BS16" s="19" t="s">
        <v>4</v>
      </c>
    </row>
    <row r="17" spans="1:71" s="1" customFormat="1" ht="18.45" customHeight="1">
      <c r="B17" s="23"/>
      <c r="C17" s="24"/>
      <c r="D17" s="24"/>
      <c r="E17" s="29" t="s">
        <v>40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34</v>
      </c>
      <c r="AL17" s="24"/>
      <c r="AM17" s="24"/>
      <c r="AN17" s="29" t="s">
        <v>35</v>
      </c>
      <c r="AO17" s="24"/>
      <c r="AP17" s="24"/>
      <c r="AQ17" s="24"/>
      <c r="AR17" s="22"/>
      <c r="BE17" s="345"/>
      <c r="BS17" s="19" t="s">
        <v>41</v>
      </c>
    </row>
    <row r="18" spans="1:71" s="1" customFormat="1" ht="6.9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45"/>
      <c r="BS18" s="19" t="s">
        <v>6</v>
      </c>
    </row>
    <row r="19" spans="1:71" s="1" customFormat="1" ht="12" customHeight="1">
      <c r="B19" s="23"/>
      <c r="C19" s="24"/>
      <c r="D19" s="31" t="s">
        <v>42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31</v>
      </c>
      <c r="AL19" s="24"/>
      <c r="AM19" s="24"/>
      <c r="AN19" s="29" t="s">
        <v>43</v>
      </c>
      <c r="AO19" s="24"/>
      <c r="AP19" s="24"/>
      <c r="AQ19" s="24"/>
      <c r="AR19" s="22"/>
      <c r="BE19" s="345"/>
      <c r="BS19" s="19" t="s">
        <v>6</v>
      </c>
    </row>
    <row r="20" spans="1:71" s="1" customFormat="1" ht="18.45" customHeight="1">
      <c r="B20" s="23"/>
      <c r="C20" s="24"/>
      <c r="D20" s="24"/>
      <c r="E20" s="29" t="s">
        <v>44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34</v>
      </c>
      <c r="AL20" s="24"/>
      <c r="AM20" s="24"/>
      <c r="AN20" s="29" t="s">
        <v>35</v>
      </c>
      <c r="AO20" s="24"/>
      <c r="AP20" s="24"/>
      <c r="AQ20" s="24"/>
      <c r="AR20" s="22"/>
      <c r="BE20" s="345"/>
      <c r="BS20" s="19" t="s">
        <v>41</v>
      </c>
    </row>
    <row r="21" spans="1:71" s="1" customFormat="1" ht="6.9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45"/>
    </row>
    <row r="22" spans="1:71" s="1" customFormat="1" ht="12" customHeight="1">
      <c r="B22" s="23"/>
      <c r="C22" s="24"/>
      <c r="D22" s="31" t="s">
        <v>45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45"/>
    </row>
    <row r="23" spans="1:71" s="1" customFormat="1" ht="47.25" customHeight="1">
      <c r="B23" s="23"/>
      <c r="C23" s="24"/>
      <c r="D23" s="24"/>
      <c r="E23" s="352" t="s">
        <v>46</v>
      </c>
      <c r="F23" s="352"/>
      <c r="G23" s="352"/>
      <c r="H23" s="352"/>
      <c r="I23" s="352"/>
      <c r="J23" s="352"/>
      <c r="K23" s="352"/>
      <c r="L23" s="352"/>
      <c r="M23" s="352"/>
      <c r="N23" s="352"/>
      <c r="O23" s="352"/>
      <c r="P23" s="352"/>
      <c r="Q23" s="352"/>
      <c r="R23" s="352"/>
      <c r="S23" s="352"/>
      <c r="T23" s="352"/>
      <c r="U23" s="352"/>
      <c r="V23" s="352"/>
      <c r="W23" s="352"/>
      <c r="X23" s="352"/>
      <c r="Y23" s="352"/>
      <c r="Z23" s="352"/>
      <c r="AA23" s="352"/>
      <c r="AB23" s="352"/>
      <c r="AC23" s="352"/>
      <c r="AD23" s="352"/>
      <c r="AE23" s="352"/>
      <c r="AF23" s="352"/>
      <c r="AG23" s="352"/>
      <c r="AH23" s="352"/>
      <c r="AI23" s="352"/>
      <c r="AJ23" s="352"/>
      <c r="AK23" s="352"/>
      <c r="AL23" s="352"/>
      <c r="AM23" s="352"/>
      <c r="AN23" s="352"/>
      <c r="AO23" s="24"/>
      <c r="AP23" s="24"/>
      <c r="AQ23" s="24"/>
      <c r="AR23" s="22"/>
      <c r="BE23" s="345"/>
    </row>
    <row r="24" spans="1:71" s="1" customFormat="1" ht="6.9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45"/>
    </row>
    <row r="25" spans="1:71" s="1" customFormat="1" ht="6.9" customHeight="1">
      <c r="B25" s="23"/>
      <c r="C25" s="24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4"/>
      <c r="AQ25" s="24"/>
      <c r="AR25" s="22"/>
      <c r="BE25" s="345"/>
    </row>
    <row r="26" spans="1:71" s="2" customFormat="1" ht="25.95" customHeight="1">
      <c r="A26" s="37"/>
      <c r="B26" s="38"/>
      <c r="C26" s="39"/>
      <c r="D26" s="40" t="s">
        <v>47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53">
        <f>ROUND(AG54,2)</f>
        <v>0</v>
      </c>
      <c r="AL26" s="354"/>
      <c r="AM26" s="354"/>
      <c r="AN26" s="354"/>
      <c r="AO26" s="354"/>
      <c r="AP26" s="39"/>
      <c r="AQ26" s="39"/>
      <c r="AR26" s="42"/>
      <c r="BE26" s="345"/>
    </row>
    <row r="27" spans="1:71" s="2" customFormat="1" ht="6.9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45"/>
    </row>
    <row r="28" spans="1:71" s="2" customFormat="1" ht="13.2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55" t="s">
        <v>48</v>
      </c>
      <c r="M28" s="355"/>
      <c r="N28" s="355"/>
      <c r="O28" s="355"/>
      <c r="P28" s="355"/>
      <c r="Q28" s="39"/>
      <c r="R28" s="39"/>
      <c r="S28" s="39"/>
      <c r="T28" s="39"/>
      <c r="U28" s="39"/>
      <c r="V28" s="39"/>
      <c r="W28" s="355" t="s">
        <v>49</v>
      </c>
      <c r="X28" s="355"/>
      <c r="Y28" s="355"/>
      <c r="Z28" s="355"/>
      <c r="AA28" s="355"/>
      <c r="AB28" s="355"/>
      <c r="AC28" s="355"/>
      <c r="AD28" s="355"/>
      <c r="AE28" s="355"/>
      <c r="AF28" s="39"/>
      <c r="AG28" s="39"/>
      <c r="AH28" s="39"/>
      <c r="AI28" s="39"/>
      <c r="AJ28" s="39"/>
      <c r="AK28" s="355" t="s">
        <v>50</v>
      </c>
      <c r="AL28" s="355"/>
      <c r="AM28" s="355"/>
      <c r="AN28" s="355"/>
      <c r="AO28" s="355"/>
      <c r="AP28" s="39"/>
      <c r="AQ28" s="39"/>
      <c r="AR28" s="42"/>
      <c r="BE28" s="345"/>
    </row>
    <row r="29" spans="1:71" s="3" customFormat="1" ht="14.4" customHeight="1">
      <c r="B29" s="43"/>
      <c r="C29" s="44"/>
      <c r="D29" s="31" t="s">
        <v>51</v>
      </c>
      <c r="E29" s="44"/>
      <c r="F29" s="31" t="s">
        <v>52</v>
      </c>
      <c r="G29" s="44"/>
      <c r="H29" s="44"/>
      <c r="I29" s="44"/>
      <c r="J29" s="44"/>
      <c r="K29" s="44"/>
      <c r="L29" s="339">
        <v>0.21</v>
      </c>
      <c r="M29" s="338"/>
      <c r="N29" s="338"/>
      <c r="O29" s="338"/>
      <c r="P29" s="338"/>
      <c r="Q29" s="44"/>
      <c r="R29" s="44"/>
      <c r="S29" s="44"/>
      <c r="T29" s="44"/>
      <c r="U29" s="44"/>
      <c r="V29" s="44"/>
      <c r="W29" s="337">
        <f>ROUND(AZ54, 2)</f>
        <v>0</v>
      </c>
      <c r="X29" s="338"/>
      <c r="Y29" s="338"/>
      <c r="Z29" s="338"/>
      <c r="AA29" s="338"/>
      <c r="AB29" s="338"/>
      <c r="AC29" s="338"/>
      <c r="AD29" s="338"/>
      <c r="AE29" s="338"/>
      <c r="AF29" s="44"/>
      <c r="AG29" s="44"/>
      <c r="AH29" s="44"/>
      <c r="AI29" s="44"/>
      <c r="AJ29" s="44"/>
      <c r="AK29" s="337">
        <f>ROUND(AV54, 2)</f>
        <v>0</v>
      </c>
      <c r="AL29" s="338"/>
      <c r="AM29" s="338"/>
      <c r="AN29" s="338"/>
      <c r="AO29" s="338"/>
      <c r="AP29" s="44"/>
      <c r="AQ29" s="44"/>
      <c r="AR29" s="45"/>
      <c r="BE29" s="346"/>
    </row>
    <row r="30" spans="1:71" s="3" customFormat="1" ht="14.4" customHeight="1">
      <c r="B30" s="43"/>
      <c r="C30" s="44"/>
      <c r="D30" s="44"/>
      <c r="E30" s="44"/>
      <c r="F30" s="31" t="s">
        <v>53</v>
      </c>
      <c r="G30" s="44"/>
      <c r="H30" s="44"/>
      <c r="I30" s="44"/>
      <c r="J30" s="44"/>
      <c r="K30" s="44"/>
      <c r="L30" s="339">
        <v>0.15</v>
      </c>
      <c r="M30" s="338"/>
      <c r="N30" s="338"/>
      <c r="O30" s="338"/>
      <c r="P30" s="338"/>
      <c r="Q30" s="44"/>
      <c r="R30" s="44"/>
      <c r="S30" s="44"/>
      <c r="T30" s="44"/>
      <c r="U30" s="44"/>
      <c r="V30" s="44"/>
      <c r="W30" s="337">
        <f>ROUND(BA54, 2)</f>
        <v>0</v>
      </c>
      <c r="X30" s="338"/>
      <c r="Y30" s="338"/>
      <c r="Z30" s="338"/>
      <c r="AA30" s="338"/>
      <c r="AB30" s="338"/>
      <c r="AC30" s="338"/>
      <c r="AD30" s="338"/>
      <c r="AE30" s="338"/>
      <c r="AF30" s="44"/>
      <c r="AG30" s="44"/>
      <c r="AH30" s="44"/>
      <c r="AI30" s="44"/>
      <c r="AJ30" s="44"/>
      <c r="AK30" s="337">
        <f>ROUND(AW54, 2)</f>
        <v>0</v>
      </c>
      <c r="AL30" s="338"/>
      <c r="AM30" s="338"/>
      <c r="AN30" s="338"/>
      <c r="AO30" s="338"/>
      <c r="AP30" s="44"/>
      <c r="AQ30" s="44"/>
      <c r="AR30" s="45"/>
      <c r="BE30" s="346"/>
    </row>
    <row r="31" spans="1:71" s="3" customFormat="1" ht="14.4" hidden="1" customHeight="1">
      <c r="B31" s="43"/>
      <c r="C31" s="44"/>
      <c r="D31" s="44"/>
      <c r="E31" s="44"/>
      <c r="F31" s="31" t="s">
        <v>54</v>
      </c>
      <c r="G31" s="44"/>
      <c r="H31" s="44"/>
      <c r="I31" s="44"/>
      <c r="J31" s="44"/>
      <c r="K31" s="44"/>
      <c r="L31" s="339">
        <v>0.21</v>
      </c>
      <c r="M31" s="338"/>
      <c r="N31" s="338"/>
      <c r="O31" s="338"/>
      <c r="P31" s="338"/>
      <c r="Q31" s="44"/>
      <c r="R31" s="44"/>
      <c r="S31" s="44"/>
      <c r="T31" s="44"/>
      <c r="U31" s="44"/>
      <c r="V31" s="44"/>
      <c r="W31" s="337">
        <f>ROUND(BB54, 2)</f>
        <v>0</v>
      </c>
      <c r="X31" s="338"/>
      <c r="Y31" s="338"/>
      <c r="Z31" s="338"/>
      <c r="AA31" s="338"/>
      <c r="AB31" s="338"/>
      <c r="AC31" s="338"/>
      <c r="AD31" s="338"/>
      <c r="AE31" s="338"/>
      <c r="AF31" s="44"/>
      <c r="AG31" s="44"/>
      <c r="AH31" s="44"/>
      <c r="AI31" s="44"/>
      <c r="AJ31" s="44"/>
      <c r="AK31" s="337">
        <v>0</v>
      </c>
      <c r="AL31" s="338"/>
      <c r="AM31" s="338"/>
      <c r="AN31" s="338"/>
      <c r="AO31" s="338"/>
      <c r="AP31" s="44"/>
      <c r="AQ31" s="44"/>
      <c r="AR31" s="45"/>
      <c r="BE31" s="346"/>
    </row>
    <row r="32" spans="1:71" s="3" customFormat="1" ht="14.4" hidden="1" customHeight="1">
      <c r="B32" s="43"/>
      <c r="C32" s="44"/>
      <c r="D32" s="44"/>
      <c r="E32" s="44"/>
      <c r="F32" s="31" t="s">
        <v>55</v>
      </c>
      <c r="G32" s="44"/>
      <c r="H32" s="44"/>
      <c r="I32" s="44"/>
      <c r="J32" s="44"/>
      <c r="K32" s="44"/>
      <c r="L32" s="339">
        <v>0.15</v>
      </c>
      <c r="M32" s="338"/>
      <c r="N32" s="338"/>
      <c r="O32" s="338"/>
      <c r="P32" s="338"/>
      <c r="Q32" s="44"/>
      <c r="R32" s="44"/>
      <c r="S32" s="44"/>
      <c r="T32" s="44"/>
      <c r="U32" s="44"/>
      <c r="V32" s="44"/>
      <c r="W32" s="337">
        <f>ROUND(BC54, 2)</f>
        <v>0</v>
      </c>
      <c r="X32" s="338"/>
      <c r="Y32" s="338"/>
      <c r="Z32" s="338"/>
      <c r="AA32" s="338"/>
      <c r="AB32" s="338"/>
      <c r="AC32" s="338"/>
      <c r="AD32" s="338"/>
      <c r="AE32" s="338"/>
      <c r="AF32" s="44"/>
      <c r="AG32" s="44"/>
      <c r="AH32" s="44"/>
      <c r="AI32" s="44"/>
      <c r="AJ32" s="44"/>
      <c r="AK32" s="337">
        <v>0</v>
      </c>
      <c r="AL32" s="338"/>
      <c r="AM32" s="338"/>
      <c r="AN32" s="338"/>
      <c r="AO32" s="338"/>
      <c r="AP32" s="44"/>
      <c r="AQ32" s="44"/>
      <c r="AR32" s="45"/>
      <c r="BE32" s="346"/>
    </row>
    <row r="33" spans="1:57" s="3" customFormat="1" ht="14.4" hidden="1" customHeight="1">
      <c r="B33" s="43"/>
      <c r="C33" s="44"/>
      <c r="D33" s="44"/>
      <c r="E33" s="44"/>
      <c r="F33" s="31" t="s">
        <v>56</v>
      </c>
      <c r="G33" s="44"/>
      <c r="H33" s="44"/>
      <c r="I33" s="44"/>
      <c r="J33" s="44"/>
      <c r="K33" s="44"/>
      <c r="L33" s="339">
        <v>0</v>
      </c>
      <c r="M33" s="338"/>
      <c r="N33" s="338"/>
      <c r="O33" s="338"/>
      <c r="P33" s="338"/>
      <c r="Q33" s="44"/>
      <c r="R33" s="44"/>
      <c r="S33" s="44"/>
      <c r="T33" s="44"/>
      <c r="U33" s="44"/>
      <c r="V33" s="44"/>
      <c r="W33" s="337">
        <f>ROUND(BD54, 2)</f>
        <v>0</v>
      </c>
      <c r="X33" s="338"/>
      <c r="Y33" s="338"/>
      <c r="Z33" s="338"/>
      <c r="AA33" s="338"/>
      <c r="AB33" s="338"/>
      <c r="AC33" s="338"/>
      <c r="AD33" s="338"/>
      <c r="AE33" s="338"/>
      <c r="AF33" s="44"/>
      <c r="AG33" s="44"/>
      <c r="AH33" s="44"/>
      <c r="AI33" s="44"/>
      <c r="AJ33" s="44"/>
      <c r="AK33" s="337">
        <v>0</v>
      </c>
      <c r="AL33" s="338"/>
      <c r="AM33" s="338"/>
      <c r="AN33" s="338"/>
      <c r="AO33" s="338"/>
      <c r="AP33" s="44"/>
      <c r="AQ33" s="44"/>
      <c r="AR33" s="45"/>
    </row>
    <row r="34" spans="1:57" s="2" customFormat="1" ht="6.9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5" customHeight="1">
      <c r="A35" s="37"/>
      <c r="B35" s="38"/>
      <c r="C35" s="46"/>
      <c r="D35" s="47" t="s">
        <v>57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58</v>
      </c>
      <c r="U35" s="48"/>
      <c r="V35" s="48"/>
      <c r="W35" s="48"/>
      <c r="X35" s="343" t="s">
        <v>59</v>
      </c>
      <c r="Y35" s="341"/>
      <c r="Z35" s="341"/>
      <c r="AA35" s="341"/>
      <c r="AB35" s="341"/>
      <c r="AC35" s="48"/>
      <c r="AD35" s="48"/>
      <c r="AE35" s="48"/>
      <c r="AF35" s="48"/>
      <c r="AG35" s="48"/>
      <c r="AH35" s="48"/>
      <c r="AI35" s="48"/>
      <c r="AJ35" s="48"/>
      <c r="AK35" s="340">
        <f>SUM(AK26:AK33)</f>
        <v>0</v>
      </c>
      <c r="AL35" s="341"/>
      <c r="AM35" s="341"/>
      <c r="AN35" s="341"/>
      <c r="AO35" s="342"/>
      <c r="AP35" s="46"/>
      <c r="AQ35" s="46"/>
      <c r="AR35" s="42"/>
      <c r="BE35" s="37"/>
    </row>
    <row r="36" spans="1:57" s="2" customFormat="1" ht="6.9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" customHeight="1">
      <c r="A42" s="37"/>
      <c r="B42" s="38"/>
      <c r="C42" s="25" t="s">
        <v>60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1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2022-04rev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65" t="str">
        <f>K6</f>
        <v>SUŠICE - stavební úpravy kanalizace a vodovodu v ul. Studenstská</v>
      </c>
      <c r="M45" s="366"/>
      <c r="N45" s="366"/>
      <c r="O45" s="366"/>
      <c r="P45" s="366"/>
      <c r="Q45" s="366"/>
      <c r="R45" s="366"/>
      <c r="S45" s="366"/>
      <c r="T45" s="366"/>
      <c r="U45" s="366"/>
      <c r="V45" s="366"/>
      <c r="W45" s="366"/>
      <c r="X45" s="366"/>
      <c r="Y45" s="366"/>
      <c r="Z45" s="366"/>
      <c r="AA45" s="366"/>
      <c r="AB45" s="366"/>
      <c r="AC45" s="366"/>
      <c r="AD45" s="366"/>
      <c r="AE45" s="366"/>
      <c r="AF45" s="366"/>
      <c r="AG45" s="366"/>
      <c r="AH45" s="366"/>
      <c r="AI45" s="366"/>
      <c r="AJ45" s="366"/>
      <c r="AK45" s="366"/>
      <c r="AL45" s="366"/>
      <c r="AM45" s="366"/>
      <c r="AN45" s="366"/>
      <c r="AO45" s="366"/>
      <c r="AP45" s="59"/>
      <c r="AQ45" s="59"/>
      <c r="AR45" s="60"/>
    </row>
    <row r="46" spans="1:57" s="2" customFormat="1" ht="6.9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>Sušice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367" t="str">
        <f>IF(AN8= "","",AN8)</f>
        <v>10. 1. 2022</v>
      </c>
      <c r="AN47" s="367"/>
      <c r="AO47" s="39"/>
      <c r="AP47" s="39"/>
      <c r="AQ47" s="39"/>
      <c r="AR47" s="42"/>
      <c r="BE47" s="37"/>
    </row>
    <row r="48" spans="1:57" s="2" customFormat="1" ht="6.9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15.15" customHeight="1">
      <c r="A49" s="37"/>
      <c r="B49" s="38"/>
      <c r="C49" s="31" t="s">
        <v>30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>Město Sušice, nám. Svobody 138, Sušice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38</v>
      </c>
      <c r="AJ49" s="39"/>
      <c r="AK49" s="39"/>
      <c r="AL49" s="39"/>
      <c r="AM49" s="368" t="str">
        <f>IF(E17="","",E17)</f>
        <v>Ing. Zdeněk Bláha</v>
      </c>
      <c r="AN49" s="369"/>
      <c r="AO49" s="369"/>
      <c r="AP49" s="369"/>
      <c r="AQ49" s="39"/>
      <c r="AR49" s="42"/>
      <c r="AS49" s="370" t="s">
        <v>61</v>
      </c>
      <c r="AT49" s="371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15" customHeight="1">
      <c r="A50" s="37"/>
      <c r="B50" s="38"/>
      <c r="C50" s="31" t="s">
        <v>36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42</v>
      </c>
      <c r="AJ50" s="39"/>
      <c r="AK50" s="39"/>
      <c r="AL50" s="39"/>
      <c r="AM50" s="368" t="str">
        <f>IF(E20="","",E20)</f>
        <v>Michal Komorous</v>
      </c>
      <c r="AN50" s="369"/>
      <c r="AO50" s="369"/>
      <c r="AP50" s="369"/>
      <c r="AQ50" s="39"/>
      <c r="AR50" s="42"/>
      <c r="AS50" s="372"/>
      <c r="AT50" s="373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74"/>
      <c r="AT51" s="375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61" t="s">
        <v>62</v>
      </c>
      <c r="D52" s="362"/>
      <c r="E52" s="362"/>
      <c r="F52" s="362"/>
      <c r="G52" s="362"/>
      <c r="H52" s="69"/>
      <c r="I52" s="364" t="s">
        <v>63</v>
      </c>
      <c r="J52" s="362"/>
      <c r="K52" s="362"/>
      <c r="L52" s="362"/>
      <c r="M52" s="362"/>
      <c r="N52" s="362"/>
      <c r="O52" s="362"/>
      <c r="P52" s="362"/>
      <c r="Q52" s="362"/>
      <c r="R52" s="362"/>
      <c r="S52" s="362"/>
      <c r="T52" s="362"/>
      <c r="U52" s="362"/>
      <c r="V52" s="362"/>
      <c r="W52" s="362"/>
      <c r="X52" s="362"/>
      <c r="Y52" s="362"/>
      <c r="Z52" s="362"/>
      <c r="AA52" s="362"/>
      <c r="AB52" s="362"/>
      <c r="AC52" s="362"/>
      <c r="AD52" s="362"/>
      <c r="AE52" s="362"/>
      <c r="AF52" s="362"/>
      <c r="AG52" s="363" t="s">
        <v>64</v>
      </c>
      <c r="AH52" s="362"/>
      <c r="AI52" s="362"/>
      <c r="AJ52" s="362"/>
      <c r="AK52" s="362"/>
      <c r="AL52" s="362"/>
      <c r="AM52" s="362"/>
      <c r="AN52" s="364" t="s">
        <v>65</v>
      </c>
      <c r="AO52" s="362"/>
      <c r="AP52" s="362"/>
      <c r="AQ52" s="70" t="s">
        <v>66</v>
      </c>
      <c r="AR52" s="42"/>
      <c r="AS52" s="71" t="s">
        <v>67</v>
      </c>
      <c r="AT52" s="72" t="s">
        <v>68</v>
      </c>
      <c r="AU52" s="72" t="s">
        <v>69</v>
      </c>
      <c r="AV52" s="72" t="s">
        <v>70</v>
      </c>
      <c r="AW52" s="72" t="s">
        <v>71</v>
      </c>
      <c r="AX52" s="72" t="s">
        <v>72</v>
      </c>
      <c r="AY52" s="72" t="s">
        <v>73</v>
      </c>
      <c r="AZ52" s="72" t="s">
        <v>74</v>
      </c>
      <c r="BA52" s="72" t="s">
        <v>75</v>
      </c>
      <c r="BB52" s="72" t="s">
        <v>76</v>
      </c>
      <c r="BC52" s="72" t="s">
        <v>77</v>
      </c>
      <c r="BD52" s="73" t="s">
        <v>78</v>
      </c>
      <c r="BE52" s="37"/>
    </row>
    <row r="53" spans="1:91" s="2" customFormat="1" ht="10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" customHeight="1">
      <c r="B54" s="77"/>
      <c r="C54" s="78" t="s">
        <v>79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59">
        <f>ROUND(SUM(AG55:AG58),2)</f>
        <v>0</v>
      </c>
      <c r="AH54" s="359"/>
      <c r="AI54" s="359"/>
      <c r="AJ54" s="359"/>
      <c r="AK54" s="359"/>
      <c r="AL54" s="359"/>
      <c r="AM54" s="359"/>
      <c r="AN54" s="360">
        <f>SUM(AG54,AT54)</f>
        <v>0</v>
      </c>
      <c r="AO54" s="360"/>
      <c r="AP54" s="360"/>
      <c r="AQ54" s="81" t="s">
        <v>35</v>
      </c>
      <c r="AR54" s="82"/>
      <c r="AS54" s="83">
        <f>ROUND(SUM(AS55:AS58),2)</f>
        <v>0</v>
      </c>
      <c r="AT54" s="84">
        <f>ROUND(SUM(AV54:AW54),2)</f>
        <v>0</v>
      </c>
      <c r="AU54" s="85">
        <f>ROUND(SUM(AU55:AU58),5)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ROUND(SUM(AZ55:AZ58),2)</f>
        <v>0</v>
      </c>
      <c r="BA54" s="84">
        <f>ROUND(SUM(BA55:BA58),2)</f>
        <v>0</v>
      </c>
      <c r="BB54" s="84">
        <f>ROUND(SUM(BB55:BB58),2)</f>
        <v>0</v>
      </c>
      <c r="BC54" s="84">
        <f>ROUND(SUM(BC55:BC58),2)</f>
        <v>0</v>
      </c>
      <c r="BD54" s="86">
        <f>ROUND(SUM(BD55:BD58),2)</f>
        <v>0</v>
      </c>
      <c r="BS54" s="87" t="s">
        <v>80</v>
      </c>
      <c r="BT54" s="87" t="s">
        <v>81</v>
      </c>
      <c r="BU54" s="88" t="s">
        <v>82</v>
      </c>
      <c r="BV54" s="87" t="s">
        <v>83</v>
      </c>
      <c r="BW54" s="87" t="s">
        <v>5</v>
      </c>
      <c r="BX54" s="87" t="s">
        <v>84</v>
      </c>
      <c r="CL54" s="87" t="s">
        <v>19</v>
      </c>
    </row>
    <row r="55" spans="1:91" s="7" customFormat="1" ht="16.5" customHeight="1">
      <c r="A55" s="89" t="s">
        <v>85</v>
      </c>
      <c r="B55" s="90"/>
      <c r="C55" s="91"/>
      <c r="D55" s="358" t="s">
        <v>86</v>
      </c>
      <c r="E55" s="358"/>
      <c r="F55" s="358"/>
      <c r="G55" s="358"/>
      <c r="H55" s="358"/>
      <c r="I55" s="92"/>
      <c r="J55" s="358" t="s">
        <v>87</v>
      </c>
      <c r="K55" s="358"/>
      <c r="L55" s="358"/>
      <c r="M55" s="358"/>
      <c r="N55" s="358"/>
      <c r="O55" s="358"/>
      <c r="P55" s="358"/>
      <c r="Q55" s="358"/>
      <c r="R55" s="358"/>
      <c r="S55" s="358"/>
      <c r="T55" s="358"/>
      <c r="U55" s="358"/>
      <c r="V55" s="358"/>
      <c r="W55" s="358"/>
      <c r="X55" s="358"/>
      <c r="Y55" s="358"/>
      <c r="Z55" s="358"/>
      <c r="AA55" s="358"/>
      <c r="AB55" s="358"/>
      <c r="AC55" s="358"/>
      <c r="AD55" s="358"/>
      <c r="AE55" s="358"/>
      <c r="AF55" s="358"/>
      <c r="AG55" s="356">
        <f>'SO 01 - Rekonstrukce kana...'!J30</f>
        <v>0</v>
      </c>
      <c r="AH55" s="357"/>
      <c r="AI55" s="357"/>
      <c r="AJ55" s="357"/>
      <c r="AK55" s="357"/>
      <c r="AL55" s="357"/>
      <c r="AM55" s="357"/>
      <c r="AN55" s="356">
        <f>SUM(AG55,AT55)</f>
        <v>0</v>
      </c>
      <c r="AO55" s="357"/>
      <c r="AP55" s="357"/>
      <c r="AQ55" s="93" t="s">
        <v>88</v>
      </c>
      <c r="AR55" s="94"/>
      <c r="AS55" s="95">
        <v>0</v>
      </c>
      <c r="AT55" s="96">
        <f>ROUND(SUM(AV55:AW55),2)</f>
        <v>0</v>
      </c>
      <c r="AU55" s="97">
        <f>'SO 01 - Rekonstrukce kana...'!P89</f>
        <v>0</v>
      </c>
      <c r="AV55" s="96">
        <f>'SO 01 - Rekonstrukce kana...'!J33</f>
        <v>0</v>
      </c>
      <c r="AW55" s="96">
        <f>'SO 01 - Rekonstrukce kana...'!J34</f>
        <v>0</v>
      </c>
      <c r="AX55" s="96">
        <f>'SO 01 - Rekonstrukce kana...'!J35</f>
        <v>0</v>
      </c>
      <c r="AY55" s="96">
        <f>'SO 01 - Rekonstrukce kana...'!J36</f>
        <v>0</v>
      </c>
      <c r="AZ55" s="96">
        <f>'SO 01 - Rekonstrukce kana...'!F33</f>
        <v>0</v>
      </c>
      <c r="BA55" s="96">
        <f>'SO 01 - Rekonstrukce kana...'!F34</f>
        <v>0</v>
      </c>
      <c r="BB55" s="96">
        <f>'SO 01 - Rekonstrukce kana...'!F35</f>
        <v>0</v>
      </c>
      <c r="BC55" s="96">
        <f>'SO 01 - Rekonstrukce kana...'!F36</f>
        <v>0</v>
      </c>
      <c r="BD55" s="98">
        <f>'SO 01 - Rekonstrukce kana...'!F37</f>
        <v>0</v>
      </c>
      <c r="BT55" s="99" t="s">
        <v>89</v>
      </c>
      <c r="BV55" s="99" t="s">
        <v>83</v>
      </c>
      <c r="BW55" s="99" t="s">
        <v>90</v>
      </c>
      <c r="BX55" s="99" t="s">
        <v>5</v>
      </c>
      <c r="CL55" s="99" t="s">
        <v>35</v>
      </c>
      <c r="CM55" s="99" t="s">
        <v>91</v>
      </c>
    </row>
    <row r="56" spans="1:91" s="7" customFormat="1" ht="16.5" customHeight="1">
      <c r="A56" s="89" t="s">
        <v>85</v>
      </c>
      <c r="B56" s="90"/>
      <c r="C56" s="91"/>
      <c r="D56" s="358" t="s">
        <v>92</v>
      </c>
      <c r="E56" s="358"/>
      <c r="F56" s="358"/>
      <c r="G56" s="358"/>
      <c r="H56" s="358"/>
      <c r="I56" s="92"/>
      <c r="J56" s="358" t="s">
        <v>93</v>
      </c>
      <c r="K56" s="358"/>
      <c r="L56" s="358"/>
      <c r="M56" s="358"/>
      <c r="N56" s="358"/>
      <c r="O56" s="358"/>
      <c r="P56" s="358"/>
      <c r="Q56" s="358"/>
      <c r="R56" s="358"/>
      <c r="S56" s="358"/>
      <c r="T56" s="358"/>
      <c r="U56" s="358"/>
      <c r="V56" s="358"/>
      <c r="W56" s="358"/>
      <c r="X56" s="358"/>
      <c r="Y56" s="358"/>
      <c r="Z56" s="358"/>
      <c r="AA56" s="358"/>
      <c r="AB56" s="358"/>
      <c r="AC56" s="358"/>
      <c r="AD56" s="358"/>
      <c r="AE56" s="358"/>
      <c r="AF56" s="358"/>
      <c r="AG56" s="356">
        <f>'SO 11 - Rekonstrukce vodo...'!J30</f>
        <v>0</v>
      </c>
      <c r="AH56" s="357"/>
      <c r="AI56" s="357"/>
      <c r="AJ56" s="357"/>
      <c r="AK56" s="357"/>
      <c r="AL56" s="357"/>
      <c r="AM56" s="357"/>
      <c r="AN56" s="356">
        <f>SUM(AG56,AT56)</f>
        <v>0</v>
      </c>
      <c r="AO56" s="357"/>
      <c r="AP56" s="357"/>
      <c r="AQ56" s="93" t="s">
        <v>88</v>
      </c>
      <c r="AR56" s="94"/>
      <c r="AS56" s="95">
        <v>0</v>
      </c>
      <c r="AT56" s="96">
        <f>ROUND(SUM(AV56:AW56),2)</f>
        <v>0</v>
      </c>
      <c r="AU56" s="97">
        <f>'SO 11 - Rekonstrukce vodo...'!P85</f>
        <v>0</v>
      </c>
      <c r="AV56" s="96">
        <f>'SO 11 - Rekonstrukce vodo...'!J33</f>
        <v>0</v>
      </c>
      <c r="AW56" s="96">
        <f>'SO 11 - Rekonstrukce vodo...'!J34</f>
        <v>0</v>
      </c>
      <c r="AX56" s="96">
        <f>'SO 11 - Rekonstrukce vodo...'!J35</f>
        <v>0</v>
      </c>
      <c r="AY56" s="96">
        <f>'SO 11 - Rekonstrukce vodo...'!J36</f>
        <v>0</v>
      </c>
      <c r="AZ56" s="96">
        <f>'SO 11 - Rekonstrukce vodo...'!F33</f>
        <v>0</v>
      </c>
      <c r="BA56" s="96">
        <f>'SO 11 - Rekonstrukce vodo...'!F34</f>
        <v>0</v>
      </c>
      <c r="BB56" s="96">
        <f>'SO 11 - Rekonstrukce vodo...'!F35</f>
        <v>0</v>
      </c>
      <c r="BC56" s="96">
        <f>'SO 11 - Rekonstrukce vodo...'!F36</f>
        <v>0</v>
      </c>
      <c r="BD56" s="98">
        <f>'SO 11 - Rekonstrukce vodo...'!F37</f>
        <v>0</v>
      </c>
      <c r="BT56" s="99" t="s">
        <v>89</v>
      </c>
      <c r="BV56" s="99" t="s">
        <v>83</v>
      </c>
      <c r="BW56" s="99" t="s">
        <v>94</v>
      </c>
      <c r="BX56" s="99" t="s">
        <v>5</v>
      </c>
      <c r="CL56" s="99" t="s">
        <v>35</v>
      </c>
      <c r="CM56" s="99" t="s">
        <v>91</v>
      </c>
    </row>
    <row r="57" spans="1:91" s="7" customFormat="1" ht="24.75" customHeight="1">
      <c r="A57" s="89" t="s">
        <v>85</v>
      </c>
      <c r="B57" s="90"/>
      <c r="C57" s="91"/>
      <c r="D57" s="358" t="s">
        <v>95</v>
      </c>
      <c r="E57" s="358"/>
      <c r="F57" s="358"/>
      <c r="G57" s="358"/>
      <c r="H57" s="358"/>
      <c r="I57" s="92"/>
      <c r="J57" s="358" t="s">
        <v>96</v>
      </c>
      <c r="K57" s="358"/>
      <c r="L57" s="358"/>
      <c r="M57" s="358"/>
      <c r="N57" s="358"/>
      <c r="O57" s="358"/>
      <c r="P57" s="358"/>
      <c r="Q57" s="358"/>
      <c r="R57" s="358"/>
      <c r="S57" s="358"/>
      <c r="T57" s="358"/>
      <c r="U57" s="358"/>
      <c r="V57" s="358"/>
      <c r="W57" s="358"/>
      <c r="X57" s="358"/>
      <c r="Y57" s="358"/>
      <c r="Z57" s="358"/>
      <c r="AA57" s="358"/>
      <c r="AB57" s="358"/>
      <c r="AC57" s="358"/>
      <c r="AD57" s="358"/>
      <c r="AE57" s="358"/>
      <c r="AF57" s="358"/>
      <c r="AG57" s="356">
        <f>'DSO 21.1 - Odstranění sep...'!J30</f>
        <v>0</v>
      </c>
      <c r="AH57" s="357"/>
      <c r="AI57" s="357"/>
      <c r="AJ57" s="357"/>
      <c r="AK57" s="357"/>
      <c r="AL57" s="357"/>
      <c r="AM57" s="357"/>
      <c r="AN57" s="356">
        <f>SUM(AG57,AT57)</f>
        <v>0</v>
      </c>
      <c r="AO57" s="357"/>
      <c r="AP57" s="357"/>
      <c r="AQ57" s="93" t="s">
        <v>88</v>
      </c>
      <c r="AR57" s="94"/>
      <c r="AS57" s="95">
        <v>0</v>
      </c>
      <c r="AT57" s="96">
        <f>ROUND(SUM(AV57:AW57),2)</f>
        <v>0</v>
      </c>
      <c r="AU57" s="97">
        <f>'DSO 21.1 - Odstranění sep...'!P88</f>
        <v>0</v>
      </c>
      <c r="AV57" s="96">
        <f>'DSO 21.1 - Odstranění sep...'!J33</f>
        <v>0</v>
      </c>
      <c r="AW57" s="96">
        <f>'DSO 21.1 - Odstranění sep...'!J34</f>
        <v>0</v>
      </c>
      <c r="AX57" s="96">
        <f>'DSO 21.1 - Odstranění sep...'!J35</f>
        <v>0</v>
      </c>
      <c r="AY57" s="96">
        <f>'DSO 21.1 - Odstranění sep...'!J36</f>
        <v>0</v>
      </c>
      <c r="AZ57" s="96">
        <f>'DSO 21.1 - Odstranění sep...'!F33</f>
        <v>0</v>
      </c>
      <c r="BA57" s="96">
        <f>'DSO 21.1 - Odstranění sep...'!F34</f>
        <v>0</v>
      </c>
      <c r="BB57" s="96">
        <f>'DSO 21.1 - Odstranění sep...'!F35</f>
        <v>0</v>
      </c>
      <c r="BC57" s="96">
        <f>'DSO 21.1 - Odstranění sep...'!F36</f>
        <v>0</v>
      </c>
      <c r="BD57" s="98">
        <f>'DSO 21.1 - Odstranění sep...'!F37</f>
        <v>0</v>
      </c>
      <c r="BT57" s="99" t="s">
        <v>89</v>
      </c>
      <c r="BV57" s="99" t="s">
        <v>83</v>
      </c>
      <c r="BW57" s="99" t="s">
        <v>97</v>
      </c>
      <c r="BX57" s="99" t="s">
        <v>5</v>
      </c>
      <c r="CL57" s="99" t="s">
        <v>35</v>
      </c>
      <c r="CM57" s="99" t="s">
        <v>91</v>
      </c>
    </row>
    <row r="58" spans="1:91" s="7" customFormat="1" ht="16.5" customHeight="1">
      <c r="A58" s="89" t="s">
        <v>85</v>
      </c>
      <c r="B58" s="90"/>
      <c r="C58" s="91"/>
      <c r="D58" s="358" t="s">
        <v>98</v>
      </c>
      <c r="E58" s="358"/>
      <c r="F58" s="358"/>
      <c r="G58" s="358"/>
      <c r="H58" s="358"/>
      <c r="I58" s="92"/>
      <c r="J58" s="358" t="s">
        <v>98</v>
      </c>
      <c r="K58" s="358"/>
      <c r="L58" s="358"/>
      <c r="M58" s="358"/>
      <c r="N58" s="358"/>
      <c r="O58" s="358"/>
      <c r="P58" s="358"/>
      <c r="Q58" s="358"/>
      <c r="R58" s="358"/>
      <c r="S58" s="358"/>
      <c r="T58" s="358"/>
      <c r="U58" s="358"/>
      <c r="V58" s="358"/>
      <c r="W58" s="358"/>
      <c r="X58" s="358"/>
      <c r="Y58" s="358"/>
      <c r="Z58" s="358"/>
      <c r="AA58" s="358"/>
      <c r="AB58" s="358"/>
      <c r="AC58" s="358"/>
      <c r="AD58" s="358"/>
      <c r="AE58" s="358"/>
      <c r="AF58" s="358"/>
      <c r="AG58" s="356">
        <f>'VON - VON'!J30</f>
        <v>0</v>
      </c>
      <c r="AH58" s="357"/>
      <c r="AI58" s="357"/>
      <c r="AJ58" s="357"/>
      <c r="AK58" s="357"/>
      <c r="AL58" s="357"/>
      <c r="AM58" s="357"/>
      <c r="AN58" s="356">
        <f>SUM(AG58,AT58)</f>
        <v>0</v>
      </c>
      <c r="AO58" s="357"/>
      <c r="AP58" s="357"/>
      <c r="AQ58" s="93" t="s">
        <v>88</v>
      </c>
      <c r="AR58" s="94"/>
      <c r="AS58" s="100">
        <v>0</v>
      </c>
      <c r="AT58" s="101">
        <f>ROUND(SUM(AV58:AW58),2)</f>
        <v>0</v>
      </c>
      <c r="AU58" s="102">
        <f>'VON - VON'!P84</f>
        <v>0</v>
      </c>
      <c r="AV58" s="101">
        <f>'VON - VON'!J33</f>
        <v>0</v>
      </c>
      <c r="AW58" s="101">
        <f>'VON - VON'!J34</f>
        <v>0</v>
      </c>
      <c r="AX58" s="101">
        <f>'VON - VON'!J35</f>
        <v>0</v>
      </c>
      <c r="AY58" s="101">
        <f>'VON - VON'!J36</f>
        <v>0</v>
      </c>
      <c r="AZ58" s="101">
        <f>'VON - VON'!F33</f>
        <v>0</v>
      </c>
      <c r="BA58" s="101">
        <f>'VON - VON'!F34</f>
        <v>0</v>
      </c>
      <c r="BB58" s="101">
        <f>'VON - VON'!F35</f>
        <v>0</v>
      </c>
      <c r="BC58" s="101">
        <f>'VON - VON'!F36</f>
        <v>0</v>
      </c>
      <c r="BD58" s="103">
        <f>'VON - VON'!F37</f>
        <v>0</v>
      </c>
      <c r="BT58" s="99" t="s">
        <v>89</v>
      </c>
      <c r="BV58" s="99" t="s">
        <v>83</v>
      </c>
      <c r="BW58" s="99" t="s">
        <v>99</v>
      </c>
      <c r="BX58" s="99" t="s">
        <v>5</v>
      </c>
      <c r="CL58" s="99" t="s">
        <v>35</v>
      </c>
      <c r="CM58" s="99" t="s">
        <v>91</v>
      </c>
    </row>
    <row r="59" spans="1:91" s="2" customFormat="1" ht="30" customHeight="1">
      <c r="A59" s="37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42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  <row r="60" spans="1:91" s="2" customFormat="1" ht="6.9" customHeight="1">
      <c r="A60" s="37"/>
      <c r="B60" s="50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42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</sheetData>
  <sheetProtection algorithmName="SHA-512" hashValue="KZPPqSuZdf11joeOnxWlGaeJ9vCP2jCfenUx4ErQhLDWX6ajwJA3MzYTl0yp2JahWPduJlddZ9I3znRWQFlx8w==" saltValue="ifENvDuJgZHs4p/xqvxaWxSC4+XnK++mcJXYhNPgm5Tj6sY5P++t5Je4EJieubFQkoLiYN/rI4HdLSgWxQXUhA==" spinCount="100000" sheet="1" objects="1" scenarios="1" formatColumns="0" formatRows="0"/>
  <mergeCells count="5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SO 01 - Rekonstrukce kana...'!C2" display="/" xr:uid="{00000000-0004-0000-0000-000000000000}"/>
    <hyperlink ref="A56" location="'SO 11 - Rekonstrukce vodo...'!C2" display="/" xr:uid="{00000000-0004-0000-0000-000001000000}"/>
    <hyperlink ref="A57" location="'DSO 21.1 - Odstranění sep...'!C2" display="/" xr:uid="{00000000-0004-0000-0000-000002000000}"/>
    <hyperlink ref="A58" location="'VON - VON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989"/>
  <sheetViews>
    <sheetView showGridLines="0" topLeftCell="A2" workbookViewId="0">
      <selection activeCell="K986" sqref="K98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9" t="s">
        <v>90</v>
      </c>
    </row>
    <row r="3" spans="1:46" s="1" customFormat="1" ht="6.9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91</v>
      </c>
    </row>
    <row r="4" spans="1:46" s="1" customFormat="1" ht="24.9" customHeight="1">
      <c r="B4" s="22"/>
      <c r="D4" s="106" t="s">
        <v>100</v>
      </c>
      <c r="L4" s="22"/>
      <c r="M4" s="107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79" t="str">
        <f>'Rekapitulace stavby'!K6</f>
        <v>SUŠICE - stavební úpravy kanalizace a vodovodu v ul. Studenstská</v>
      </c>
      <c r="F7" s="380"/>
      <c r="G7" s="380"/>
      <c r="H7" s="380"/>
      <c r="L7" s="22"/>
    </row>
    <row r="8" spans="1:46" s="2" customFormat="1" ht="12" customHeight="1">
      <c r="A8" s="37"/>
      <c r="B8" s="42"/>
      <c r="C8" s="37"/>
      <c r="D8" s="108" t="s">
        <v>101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1" t="s">
        <v>102</v>
      </c>
      <c r="F9" s="382"/>
      <c r="G9" s="382"/>
      <c r="H9" s="382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35</v>
      </c>
      <c r="G11" s="37"/>
      <c r="H11" s="37"/>
      <c r="I11" s="108" t="s">
        <v>20</v>
      </c>
      <c r="J11" s="110" t="s">
        <v>35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22</v>
      </c>
      <c r="E12" s="37"/>
      <c r="F12" s="110" t="s">
        <v>103</v>
      </c>
      <c r="G12" s="37"/>
      <c r="H12" s="37"/>
      <c r="I12" s="108" t="s">
        <v>24</v>
      </c>
      <c r="J12" s="111" t="str">
        <f>'Rekapitulace stavby'!AN8</f>
        <v>10. 1. 2022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5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30</v>
      </c>
      <c r="E14" s="37"/>
      <c r="F14" s="37"/>
      <c r="G14" s="37"/>
      <c r="H14" s="37"/>
      <c r="I14" s="108" t="s">
        <v>31</v>
      </c>
      <c r="J14" s="110" t="str">
        <f>IF('Rekapitulace stavby'!AN10="","",'Rekapitulace stavby'!AN10)</f>
        <v>00256129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>Město Sušice, nám. Svobody 138, Sušice</v>
      </c>
      <c r="F15" s="37"/>
      <c r="G15" s="37"/>
      <c r="H15" s="37"/>
      <c r="I15" s="108" t="s">
        <v>34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36</v>
      </c>
      <c r="E17" s="37"/>
      <c r="F17" s="37"/>
      <c r="G17" s="37"/>
      <c r="H17" s="37"/>
      <c r="I17" s="108" t="s">
        <v>31</v>
      </c>
      <c r="J17" s="32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3" t="str">
        <f>'Rekapitulace stavby'!E14</f>
        <v>Vyplň údaj</v>
      </c>
      <c r="F18" s="384"/>
      <c r="G18" s="384"/>
      <c r="H18" s="384"/>
      <c r="I18" s="108" t="s">
        <v>34</v>
      </c>
      <c r="J18" s="32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38</v>
      </c>
      <c r="E20" s="37"/>
      <c r="F20" s="37"/>
      <c r="G20" s="37"/>
      <c r="H20" s="37"/>
      <c r="I20" s="108" t="s">
        <v>31</v>
      </c>
      <c r="J20" s="110" t="str">
        <f>IF('Rekapitulace stavby'!AN16="","",'Rekapitulace stavby'!AN16)</f>
        <v>11375701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tr">
        <f>IF('Rekapitulace stavby'!E17="","",'Rekapitulace stavby'!E17)</f>
        <v>Ing. Zdeněk Bláha</v>
      </c>
      <c r="F21" s="37"/>
      <c r="G21" s="37"/>
      <c r="H21" s="37"/>
      <c r="I21" s="108" t="s">
        <v>34</v>
      </c>
      <c r="J21" s="110" t="str">
        <f>IF('Rekapitulace stavby'!AN17="","",'Rekapitulace stavby'!AN17)</f>
        <v/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42</v>
      </c>
      <c r="E23" s="37"/>
      <c r="F23" s="37"/>
      <c r="G23" s="37"/>
      <c r="H23" s="37"/>
      <c r="I23" s="108" t="s">
        <v>31</v>
      </c>
      <c r="J23" s="110" t="str">
        <f>IF('Rekapitulace stavby'!AN19="","",'Rekapitulace stavby'!AN19)</f>
        <v>08984824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>Michal Komorous</v>
      </c>
      <c r="F24" s="37"/>
      <c r="G24" s="37"/>
      <c r="H24" s="37"/>
      <c r="I24" s="108" t="s">
        <v>34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45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85" t="s">
        <v>35</v>
      </c>
      <c r="F27" s="385"/>
      <c r="G27" s="385"/>
      <c r="H27" s="38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47</v>
      </c>
      <c r="E30" s="37"/>
      <c r="F30" s="37"/>
      <c r="G30" s="37"/>
      <c r="H30" s="37"/>
      <c r="I30" s="37"/>
      <c r="J30" s="117">
        <f>ROUND(J89,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" customHeight="1">
      <c r="A32" s="37"/>
      <c r="B32" s="42"/>
      <c r="C32" s="37"/>
      <c r="D32" s="37"/>
      <c r="E32" s="37"/>
      <c r="F32" s="118" t="s">
        <v>49</v>
      </c>
      <c r="G32" s="37"/>
      <c r="H32" s="37"/>
      <c r="I32" s="118" t="s">
        <v>48</v>
      </c>
      <c r="J32" s="118" t="s">
        <v>50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" customHeight="1">
      <c r="A33" s="37"/>
      <c r="B33" s="42"/>
      <c r="C33" s="37"/>
      <c r="D33" s="119" t="s">
        <v>51</v>
      </c>
      <c r="E33" s="108" t="s">
        <v>52</v>
      </c>
      <c r="F33" s="120">
        <f>ROUND((SUM(BE89:BE988)),  2)</f>
        <v>0</v>
      </c>
      <c r="G33" s="37"/>
      <c r="H33" s="37"/>
      <c r="I33" s="121">
        <v>0.21</v>
      </c>
      <c r="J33" s="120">
        <f>ROUND(((SUM(BE89:BE988))*I33),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" customHeight="1">
      <c r="A34" s="37"/>
      <c r="B34" s="42"/>
      <c r="C34" s="37"/>
      <c r="D34" s="37"/>
      <c r="E34" s="108" t="s">
        <v>53</v>
      </c>
      <c r="F34" s="120">
        <f>ROUND((SUM(BF89:BF988)),  2)</f>
        <v>0</v>
      </c>
      <c r="G34" s="37"/>
      <c r="H34" s="37"/>
      <c r="I34" s="121">
        <v>0.15</v>
      </c>
      <c r="J34" s="120">
        <f>ROUND(((SUM(BF89:BF988))*I34),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" hidden="1" customHeight="1">
      <c r="A35" s="37"/>
      <c r="B35" s="42"/>
      <c r="C35" s="37"/>
      <c r="D35" s="37"/>
      <c r="E35" s="108" t="s">
        <v>54</v>
      </c>
      <c r="F35" s="120">
        <f>ROUND((SUM(BG89:BG988)),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" hidden="1" customHeight="1">
      <c r="A36" s="37"/>
      <c r="B36" s="42"/>
      <c r="C36" s="37"/>
      <c r="D36" s="37"/>
      <c r="E36" s="108" t="s">
        <v>55</v>
      </c>
      <c r="F36" s="120">
        <f>ROUND((SUM(BH89:BH988)),  2)</f>
        <v>0</v>
      </c>
      <c r="G36" s="37"/>
      <c r="H36" s="37"/>
      <c r="I36" s="121">
        <v>0.15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" hidden="1" customHeight="1">
      <c r="A37" s="37"/>
      <c r="B37" s="42"/>
      <c r="C37" s="37"/>
      <c r="D37" s="37"/>
      <c r="E37" s="108" t="s">
        <v>56</v>
      </c>
      <c r="F37" s="120">
        <f>ROUND((SUM(BI89:BI988)),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57</v>
      </c>
      <c r="E39" s="124"/>
      <c r="F39" s="124"/>
      <c r="G39" s="125" t="s">
        <v>58</v>
      </c>
      <c r="H39" s="126" t="s">
        <v>59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" customHeight="1">
      <c r="A45" s="37"/>
      <c r="B45" s="38"/>
      <c r="C45" s="25" t="s">
        <v>104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77" t="str">
        <f>E7</f>
        <v>SUŠICE - stavební úpravy kanalizace a vodovodu v ul. Studenstská</v>
      </c>
      <c r="F48" s="378"/>
      <c r="G48" s="378"/>
      <c r="H48" s="378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101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65" t="str">
        <f>E9</f>
        <v>SO 01 - Rekonstrukce kana...</v>
      </c>
      <c r="F50" s="376"/>
      <c r="G50" s="376"/>
      <c r="H50" s="376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1" t="s">
        <v>22</v>
      </c>
      <c r="D52" s="39"/>
      <c r="E52" s="39"/>
      <c r="F52" s="29" t="str">
        <f>F12</f>
        <v xml:space="preserve"> </v>
      </c>
      <c r="G52" s="39"/>
      <c r="H52" s="39"/>
      <c r="I52" s="31" t="s">
        <v>24</v>
      </c>
      <c r="J52" s="62" t="str">
        <f>IF(J12="","",J12)</f>
        <v>10. 1. 2022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15" customHeight="1">
      <c r="A54" s="37"/>
      <c r="B54" s="38"/>
      <c r="C54" s="31" t="s">
        <v>30</v>
      </c>
      <c r="D54" s="39"/>
      <c r="E54" s="39"/>
      <c r="F54" s="29" t="str">
        <f>E15</f>
        <v>Město Sušice, nám. Svobody 138, Sušice</v>
      </c>
      <c r="G54" s="39"/>
      <c r="H54" s="39"/>
      <c r="I54" s="31" t="s">
        <v>38</v>
      </c>
      <c r="J54" s="35" t="str">
        <f>E21</f>
        <v>Ing. Zdeněk Bláha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15" customHeight="1">
      <c r="A55" s="37"/>
      <c r="B55" s="38"/>
      <c r="C55" s="31" t="s">
        <v>36</v>
      </c>
      <c r="D55" s="39"/>
      <c r="E55" s="39"/>
      <c r="F55" s="29" t="str">
        <f>IF(E18="","",E18)</f>
        <v>Vyplň údaj</v>
      </c>
      <c r="G55" s="39"/>
      <c r="H55" s="39"/>
      <c r="I55" s="31" t="s">
        <v>42</v>
      </c>
      <c r="J55" s="35" t="str">
        <f>E24</f>
        <v>Michal Komorous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105</v>
      </c>
      <c r="D57" s="134"/>
      <c r="E57" s="134"/>
      <c r="F57" s="134"/>
      <c r="G57" s="134"/>
      <c r="H57" s="134"/>
      <c r="I57" s="134"/>
      <c r="J57" s="135" t="s">
        <v>106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5" customHeight="1">
      <c r="A59" s="37"/>
      <c r="B59" s="38"/>
      <c r="C59" s="136" t="s">
        <v>79</v>
      </c>
      <c r="D59" s="39"/>
      <c r="E59" s="39"/>
      <c r="F59" s="39"/>
      <c r="G59" s="39"/>
      <c r="H59" s="39"/>
      <c r="I59" s="39"/>
      <c r="J59" s="80">
        <f>J89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107</v>
      </c>
    </row>
    <row r="60" spans="1:47" s="9" customFormat="1" ht="24.9" customHeight="1">
      <c r="B60" s="137"/>
      <c r="C60" s="138"/>
      <c r="D60" s="139" t="s">
        <v>108</v>
      </c>
      <c r="E60" s="140"/>
      <c r="F60" s="140"/>
      <c r="G60" s="140"/>
      <c r="H60" s="140"/>
      <c r="I60" s="140"/>
      <c r="J60" s="141">
        <f>J90</f>
        <v>0</v>
      </c>
      <c r="K60" s="138"/>
      <c r="L60" s="142"/>
    </row>
    <row r="61" spans="1:47" s="10" customFormat="1" ht="19.95" customHeight="1">
      <c r="B61" s="143"/>
      <c r="C61" s="144"/>
      <c r="D61" s="145" t="s">
        <v>109</v>
      </c>
      <c r="E61" s="146"/>
      <c r="F61" s="146"/>
      <c r="G61" s="146"/>
      <c r="H61" s="146"/>
      <c r="I61" s="146"/>
      <c r="J61" s="147">
        <f>J91</f>
        <v>0</v>
      </c>
      <c r="K61" s="144"/>
      <c r="L61" s="148"/>
    </row>
    <row r="62" spans="1:47" s="10" customFormat="1" ht="19.95" customHeight="1">
      <c r="B62" s="143"/>
      <c r="C62" s="144"/>
      <c r="D62" s="145" t="s">
        <v>110</v>
      </c>
      <c r="E62" s="146"/>
      <c r="F62" s="146"/>
      <c r="G62" s="146"/>
      <c r="H62" s="146"/>
      <c r="I62" s="146"/>
      <c r="J62" s="147">
        <f>J518</f>
        <v>0</v>
      </c>
      <c r="K62" s="144"/>
      <c r="L62" s="148"/>
    </row>
    <row r="63" spans="1:47" s="10" customFormat="1" ht="19.95" customHeight="1">
      <c r="B63" s="143"/>
      <c r="C63" s="144"/>
      <c r="D63" s="145" t="s">
        <v>111</v>
      </c>
      <c r="E63" s="146"/>
      <c r="F63" s="146"/>
      <c r="G63" s="146"/>
      <c r="H63" s="146"/>
      <c r="I63" s="146"/>
      <c r="J63" s="147">
        <f>J525</f>
        <v>0</v>
      </c>
      <c r="K63" s="144"/>
      <c r="L63" s="148"/>
    </row>
    <row r="64" spans="1:47" s="10" customFormat="1" ht="19.95" customHeight="1">
      <c r="B64" s="143"/>
      <c r="C64" s="144"/>
      <c r="D64" s="145" t="s">
        <v>112</v>
      </c>
      <c r="E64" s="146"/>
      <c r="F64" s="146"/>
      <c r="G64" s="146"/>
      <c r="H64" s="146"/>
      <c r="I64" s="146"/>
      <c r="J64" s="147">
        <f>J555</f>
        <v>0</v>
      </c>
      <c r="K64" s="144"/>
      <c r="L64" s="148"/>
    </row>
    <row r="65" spans="1:31" s="10" customFormat="1" ht="19.95" customHeight="1">
      <c r="B65" s="143"/>
      <c r="C65" s="144"/>
      <c r="D65" s="145" t="s">
        <v>113</v>
      </c>
      <c r="E65" s="146"/>
      <c r="F65" s="146"/>
      <c r="G65" s="146"/>
      <c r="H65" s="146"/>
      <c r="I65" s="146"/>
      <c r="J65" s="147">
        <f>J622</f>
        <v>0</v>
      </c>
      <c r="K65" s="144"/>
      <c r="L65" s="148"/>
    </row>
    <row r="66" spans="1:31" s="10" customFormat="1" ht="19.95" customHeight="1">
      <c r="B66" s="143"/>
      <c r="C66" s="144"/>
      <c r="D66" s="145" t="s">
        <v>114</v>
      </c>
      <c r="E66" s="146"/>
      <c r="F66" s="146"/>
      <c r="G66" s="146"/>
      <c r="H66" s="146"/>
      <c r="I66" s="146"/>
      <c r="J66" s="147">
        <f>J677</f>
        <v>0</v>
      </c>
      <c r="K66" s="144"/>
      <c r="L66" s="148"/>
    </row>
    <row r="67" spans="1:31" s="10" customFormat="1" ht="19.95" customHeight="1">
      <c r="B67" s="143"/>
      <c r="C67" s="144"/>
      <c r="D67" s="145" t="s">
        <v>115</v>
      </c>
      <c r="E67" s="146"/>
      <c r="F67" s="146"/>
      <c r="G67" s="146"/>
      <c r="H67" s="146"/>
      <c r="I67" s="146"/>
      <c r="J67" s="147">
        <f>J906</f>
        <v>0</v>
      </c>
      <c r="K67" s="144"/>
      <c r="L67" s="148"/>
    </row>
    <row r="68" spans="1:31" s="10" customFormat="1" ht="19.95" customHeight="1">
      <c r="B68" s="143"/>
      <c r="C68" s="144"/>
      <c r="D68" s="145" t="s">
        <v>116</v>
      </c>
      <c r="E68" s="146"/>
      <c r="F68" s="146"/>
      <c r="G68" s="146"/>
      <c r="H68" s="146"/>
      <c r="I68" s="146"/>
      <c r="J68" s="147">
        <f>J938</f>
        <v>0</v>
      </c>
      <c r="K68" s="144"/>
      <c r="L68" s="148"/>
    </row>
    <row r="69" spans="1:31" s="10" customFormat="1" ht="19.95" customHeight="1">
      <c r="B69" s="143"/>
      <c r="C69" s="144"/>
      <c r="D69" s="145" t="s">
        <v>117</v>
      </c>
      <c r="E69" s="146"/>
      <c r="F69" s="146"/>
      <c r="G69" s="146"/>
      <c r="H69" s="146"/>
      <c r="I69" s="146"/>
      <c r="J69" s="147">
        <f>J985</f>
        <v>0</v>
      </c>
      <c r="K69" s="144"/>
      <c r="L69" s="148"/>
    </row>
    <row r="70" spans="1:31" s="2" customFormat="1" ht="21.75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6.9" customHeight="1">
      <c r="A71" s="37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pans="1:31" s="2" customFormat="1" ht="6.9" customHeight="1">
      <c r="A75" s="37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24.9" customHeight="1">
      <c r="A76" s="37"/>
      <c r="B76" s="38"/>
      <c r="C76" s="25" t="s">
        <v>118</v>
      </c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6.5" customHeight="1">
      <c r="A79" s="37"/>
      <c r="B79" s="38"/>
      <c r="C79" s="39"/>
      <c r="D79" s="39"/>
      <c r="E79" s="377" t="str">
        <f>E7</f>
        <v>SUŠICE - stavební úpravy kanalizace a vodovodu v ul. Studenstská</v>
      </c>
      <c r="F79" s="378"/>
      <c r="G79" s="378"/>
      <c r="H79" s="378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2" customHeight="1">
      <c r="A80" s="37"/>
      <c r="B80" s="38"/>
      <c r="C80" s="31" t="s">
        <v>101</v>
      </c>
      <c r="D80" s="39"/>
      <c r="E80" s="39"/>
      <c r="F80" s="39"/>
      <c r="G80" s="39"/>
      <c r="H80" s="39"/>
      <c r="I80" s="39"/>
      <c r="J80" s="39"/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6.5" customHeight="1">
      <c r="A81" s="37"/>
      <c r="B81" s="38"/>
      <c r="C81" s="39"/>
      <c r="D81" s="39"/>
      <c r="E81" s="365" t="str">
        <f>E9</f>
        <v>SO 01 - Rekonstrukce kana...</v>
      </c>
      <c r="F81" s="376"/>
      <c r="G81" s="376"/>
      <c r="H81" s="376"/>
      <c r="I81" s="39"/>
      <c r="J81" s="39"/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6.9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2" customHeight="1">
      <c r="A83" s="37"/>
      <c r="B83" s="38"/>
      <c r="C83" s="31" t="s">
        <v>22</v>
      </c>
      <c r="D83" s="39"/>
      <c r="E83" s="39"/>
      <c r="F83" s="29" t="str">
        <f>F12</f>
        <v xml:space="preserve"> </v>
      </c>
      <c r="G83" s="39"/>
      <c r="H83" s="39"/>
      <c r="I83" s="31" t="s">
        <v>24</v>
      </c>
      <c r="J83" s="62" t="str">
        <f>IF(J12="","",J12)</f>
        <v>10. 1. 2022</v>
      </c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6.9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0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15.15" customHeight="1">
      <c r="A85" s="37"/>
      <c r="B85" s="38"/>
      <c r="C85" s="31" t="s">
        <v>30</v>
      </c>
      <c r="D85" s="39"/>
      <c r="E85" s="39"/>
      <c r="F85" s="29" t="str">
        <f>E15</f>
        <v>Město Sušice, nám. Svobody 138, Sušice</v>
      </c>
      <c r="G85" s="39"/>
      <c r="H85" s="39"/>
      <c r="I85" s="31" t="s">
        <v>38</v>
      </c>
      <c r="J85" s="35" t="str">
        <f>E21</f>
        <v>Ing. Zdeněk Bláha</v>
      </c>
      <c r="K85" s="39"/>
      <c r="L85" s="10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15.15" customHeight="1">
      <c r="A86" s="37"/>
      <c r="B86" s="38"/>
      <c r="C86" s="31" t="s">
        <v>36</v>
      </c>
      <c r="D86" s="39"/>
      <c r="E86" s="39"/>
      <c r="F86" s="29" t="str">
        <f>IF(E18="","",E18)</f>
        <v>Vyplň údaj</v>
      </c>
      <c r="G86" s="39"/>
      <c r="H86" s="39"/>
      <c r="I86" s="31" t="s">
        <v>42</v>
      </c>
      <c r="J86" s="35" t="str">
        <f>E24</f>
        <v>Michal Komorous</v>
      </c>
      <c r="K86" s="39"/>
      <c r="L86" s="10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2" customFormat="1" ht="10.35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0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5" s="11" customFormat="1" ht="29.25" customHeight="1">
      <c r="A88" s="149"/>
      <c r="B88" s="150"/>
      <c r="C88" s="151" t="s">
        <v>119</v>
      </c>
      <c r="D88" s="152" t="s">
        <v>66</v>
      </c>
      <c r="E88" s="152" t="s">
        <v>62</v>
      </c>
      <c r="F88" s="152" t="s">
        <v>63</v>
      </c>
      <c r="G88" s="152" t="s">
        <v>120</v>
      </c>
      <c r="H88" s="152" t="s">
        <v>121</v>
      </c>
      <c r="I88" s="152" t="s">
        <v>122</v>
      </c>
      <c r="J88" s="152" t="s">
        <v>106</v>
      </c>
      <c r="K88" s="153" t="s">
        <v>123</v>
      </c>
      <c r="L88" s="154"/>
      <c r="M88" s="71" t="s">
        <v>35</v>
      </c>
      <c r="N88" s="72" t="s">
        <v>51</v>
      </c>
      <c r="O88" s="72" t="s">
        <v>124</v>
      </c>
      <c r="P88" s="72" t="s">
        <v>125</v>
      </c>
      <c r="Q88" s="72" t="s">
        <v>126</v>
      </c>
      <c r="R88" s="72" t="s">
        <v>127</v>
      </c>
      <c r="S88" s="72" t="s">
        <v>128</v>
      </c>
      <c r="T88" s="73" t="s">
        <v>129</v>
      </c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</row>
    <row r="89" spans="1:65" s="2" customFormat="1" ht="22.95" customHeight="1">
      <c r="A89" s="37"/>
      <c r="B89" s="38"/>
      <c r="C89" s="78" t="s">
        <v>130</v>
      </c>
      <c r="D89" s="39"/>
      <c r="E89" s="39"/>
      <c r="F89" s="39"/>
      <c r="G89" s="39"/>
      <c r="H89" s="39"/>
      <c r="I89" s="39"/>
      <c r="J89" s="155">
        <f>BK89</f>
        <v>0</v>
      </c>
      <c r="K89" s="39"/>
      <c r="L89" s="42"/>
      <c r="M89" s="74"/>
      <c r="N89" s="156"/>
      <c r="O89" s="75"/>
      <c r="P89" s="157">
        <f>P90</f>
        <v>0</v>
      </c>
      <c r="Q89" s="75"/>
      <c r="R89" s="157">
        <f>R90</f>
        <v>129.45890730000002</v>
      </c>
      <c r="S89" s="75"/>
      <c r="T89" s="158">
        <f>T90</f>
        <v>1624.2395799999997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9" t="s">
        <v>80</v>
      </c>
      <c r="AU89" s="19" t="s">
        <v>107</v>
      </c>
      <c r="BK89" s="159">
        <f>BK90</f>
        <v>0</v>
      </c>
    </row>
    <row r="90" spans="1:65" s="12" customFormat="1" ht="25.95" customHeight="1">
      <c r="B90" s="160"/>
      <c r="C90" s="161"/>
      <c r="D90" s="162" t="s">
        <v>80</v>
      </c>
      <c r="E90" s="163" t="s">
        <v>131</v>
      </c>
      <c r="F90" s="163" t="s">
        <v>132</v>
      </c>
      <c r="G90" s="161"/>
      <c r="H90" s="161"/>
      <c r="I90" s="164"/>
      <c r="J90" s="165">
        <f>BK90</f>
        <v>0</v>
      </c>
      <c r="K90" s="161"/>
      <c r="L90" s="166"/>
      <c r="M90" s="167"/>
      <c r="N90" s="168"/>
      <c r="O90" s="168"/>
      <c r="P90" s="169">
        <f>P91+P518+P525+P555+P622+P677+P906+P938+P985</f>
        <v>0</v>
      </c>
      <c r="Q90" s="168"/>
      <c r="R90" s="169">
        <f>R91+R518+R525+R555+R622+R677+R906+R938+R985</f>
        <v>129.45890730000002</v>
      </c>
      <c r="S90" s="168"/>
      <c r="T90" s="170">
        <f>T91+T518+T525+T555+T622+T677+T906+T938+T985</f>
        <v>1624.2395799999997</v>
      </c>
      <c r="AR90" s="171" t="s">
        <v>89</v>
      </c>
      <c r="AT90" s="172" t="s">
        <v>80</v>
      </c>
      <c r="AU90" s="172" t="s">
        <v>81</v>
      </c>
      <c r="AY90" s="171" t="s">
        <v>133</v>
      </c>
      <c r="BK90" s="173">
        <f>BK91+BK518+BK525+BK555+BK622+BK677+BK906+BK938+BK985</f>
        <v>0</v>
      </c>
    </row>
    <row r="91" spans="1:65" s="12" customFormat="1" ht="22.95" customHeight="1">
      <c r="B91" s="160"/>
      <c r="C91" s="161"/>
      <c r="D91" s="162" t="s">
        <v>80</v>
      </c>
      <c r="E91" s="174" t="s">
        <v>89</v>
      </c>
      <c r="F91" s="174" t="s">
        <v>134</v>
      </c>
      <c r="G91" s="161"/>
      <c r="H91" s="161"/>
      <c r="I91" s="164"/>
      <c r="J91" s="175">
        <f>BK91</f>
        <v>0</v>
      </c>
      <c r="K91" s="161"/>
      <c r="L91" s="166"/>
      <c r="M91" s="167"/>
      <c r="N91" s="168"/>
      <c r="O91" s="168"/>
      <c r="P91" s="169">
        <f>SUM(P92:P517)</f>
        <v>0</v>
      </c>
      <c r="Q91" s="168"/>
      <c r="R91" s="169">
        <f>SUM(R92:R517)</f>
        <v>4.6934700000000005</v>
      </c>
      <c r="S91" s="168"/>
      <c r="T91" s="170">
        <f>SUM(T92:T517)</f>
        <v>1464.9395799999998</v>
      </c>
      <c r="AR91" s="171" t="s">
        <v>89</v>
      </c>
      <c r="AT91" s="172" t="s">
        <v>80</v>
      </c>
      <c r="AU91" s="172" t="s">
        <v>89</v>
      </c>
      <c r="AY91" s="171" t="s">
        <v>133</v>
      </c>
      <c r="BK91" s="173">
        <f>SUM(BK92:BK517)</f>
        <v>0</v>
      </c>
    </row>
    <row r="92" spans="1:65" s="2" customFormat="1" ht="16.5" customHeight="1">
      <c r="A92" s="37"/>
      <c r="B92" s="38"/>
      <c r="C92" s="176" t="s">
        <v>89</v>
      </c>
      <c r="D92" s="176" t="s">
        <v>135</v>
      </c>
      <c r="E92" s="177" t="s">
        <v>136</v>
      </c>
      <c r="F92" s="178" t="s">
        <v>137</v>
      </c>
      <c r="G92" s="179" t="s">
        <v>138</v>
      </c>
      <c r="H92" s="180">
        <v>23</v>
      </c>
      <c r="I92" s="181"/>
      <c r="J92" s="182">
        <f>ROUND(I92*H92,2)</f>
        <v>0</v>
      </c>
      <c r="K92" s="178" t="s">
        <v>139</v>
      </c>
      <c r="L92" s="42"/>
      <c r="M92" s="183" t="s">
        <v>35</v>
      </c>
      <c r="N92" s="184" t="s">
        <v>52</v>
      </c>
      <c r="O92" s="67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7" t="s">
        <v>140</v>
      </c>
      <c r="AT92" s="187" t="s">
        <v>135</v>
      </c>
      <c r="AU92" s="187" t="s">
        <v>91</v>
      </c>
      <c r="AY92" s="19" t="s">
        <v>133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9" t="s">
        <v>89</v>
      </c>
      <c r="BK92" s="188">
        <f>ROUND(I92*H92,2)</f>
        <v>0</v>
      </c>
      <c r="BL92" s="19" t="s">
        <v>140</v>
      </c>
      <c r="BM92" s="187" t="s">
        <v>141</v>
      </c>
    </row>
    <row r="93" spans="1:65" s="2" customFormat="1" ht="19.2">
      <c r="A93" s="37"/>
      <c r="B93" s="38"/>
      <c r="C93" s="39"/>
      <c r="D93" s="189" t="s">
        <v>142</v>
      </c>
      <c r="E93" s="39"/>
      <c r="F93" s="190" t="s">
        <v>143</v>
      </c>
      <c r="G93" s="39"/>
      <c r="H93" s="39"/>
      <c r="I93" s="191"/>
      <c r="J93" s="39"/>
      <c r="K93" s="39"/>
      <c r="L93" s="42"/>
      <c r="M93" s="192"/>
      <c r="N93" s="193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9" t="s">
        <v>142</v>
      </c>
      <c r="AU93" s="19" t="s">
        <v>91</v>
      </c>
    </row>
    <row r="94" spans="1:65" s="2" customFormat="1">
      <c r="A94" s="37"/>
      <c r="B94" s="38"/>
      <c r="C94" s="39"/>
      <c r="D94" s="194" t="s">
        <v>144</v>
      </c>
      <c r="E94" s="39"/>
      <c r="F94" s="195" t="s">
        <v>145</v>
      </c>
      <c r="G94" s="39"/>
      <c r="H94" s="39"/>
      <c r="I94" s="191"/>
      <c r="J94" s="39"/>
      <c r="K94" s="39"/>
      <c r="L94" s="42"/>
      <c r="M94" s="192"/>
      <c r="N94" s="193"/>
      <c r="O94" s="67"/>
      <c r="P94" s="67"/>
      <c r="Q94" s="67"/>
      <c r="R94" s="67"/>
      <c r="S94" s="67"/>
      <c r="T94" s="68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9" t="s">
        <v>144</v>
      </c>
      <c r="AU94" s="19" t="s">
        <v>91</v>
      </c>
    </row>
    <row r="95" spans="1:65" s="13" customFormat="1">
      <c r="B95" s="196"/>
      <c r="C95" s="197"/>
      <c r="D95" s="189" t="s">
        <v>146</v>
      </c>
      <c r="E95" s="198" t="s">
        <v>35</v>
      </c>
      <c r="F95" s="199" t="s">
        <v>147</v>
      </c>
      <c r="G95" s="197"/>
      <c r="H95" s="200">
        <v>23</v>
      </c>
      <c r="I95" s="201"/>
      <c r="J95" s="197"/>
      <c r="K95" s="197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146</v>
      </c>
      <c r="AU95" s="206" t="s">
        <v>91</v>
      </c>
      <c r="AV95" s="13" t="s">
        <v>91</v>
      </c>
      <c r="AW95" s="13" t="s">
        <v>41</v>
      </c>
      <c r="AX95" s="13" t="s">
        <v>81</v>
      </c>
      <c r="AY95" s="206" t="s">
        <v>133</v>
      </c>
    </row>
    <row r="96" spans="1:65" s="14" customFormat="1">
      <c r="B96" s="207"/>
      <c r="C96" s="208"/>
      <c r="D96" s="189" t="s">
        <v>146</v>
      </c>
      <c r="E96" s="209" t="s">
        <v>35</v>
      </c>
      <c r="F96" s="210" t="s">
        <v>148</v>
      </c>
      <c r="G96" s="208"/>
      <c r="H96" s="211">
        <v>23</v>
      </c>
      <c r="I96" s="212"/>
      <c r="J96" s="208"/>
      <c r="K96" s="208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146</v>
      </c>
      <c r="AU96" s="217" t="s">
        <v>91</v>
      </c>
      <c r="AV96" s="14" t="s">
        <v>140</v>
      </c>
      <c r="AW96" s="14" t="s">
        <v>41</v>
      </c>
      <c r="AX96" s="14" t="s">
        <v>89</v>
      </c>
      <c r="AY96" s="217" t="s">
        <v>133</v>
      </c>
    </row>
    <row r="97" spans="1:65" s="2" customFormat="1" ht="33" customHeight="1">
      <c r="A97" s="37"/>
      <c r="B97" s="38"/>
      <c r="C97" s="176" t="s">
        <v>91</v>
      </c>
      <c r="D97" s="176" t="s">
        <v>135</v>
      </c>
      <c r="E97" s="177" t="s">
        <v>149</v>
      </c>
      <c r="F97" s="178" t="s">
        <v>150</v>
      </c>
      <c r="G97" s="179" t="s">
        <v>151</v>
      </c>
      <c r="H97" s="180">
        <v>57.2</v>
      </c>
      <c r="I97" s="181"/>
      <c r="J97" s="182">
        <f>ROUND(I97*H97,2)</f>
        <v>0</v>
      </c>
      <c r="K97" s="178" t="s">
        <v>139</v>
      </c>
      <c r="L97" s="42"/>
      <c r="M97" s="183" t="s">
        <v>35</v>
      </c>
      <c r="N97" s="184" t="s">
        <v>52</v>
      </c>
      <c r="O97" s="67"/>
      <c r="P97" s="185">
        <f>O97*H97</f>
        <v>0</v>
      </c>
      <c r="Q97" s="185">
        <v>0</v>
      </c>
      <c r="R97" s="185">
        <f>Q97*H97</f>
        <v>0</v>
      </c>
      <c r="S97" s="185">
        <v>0.3</v>
      </c>
      <c r="T97" s="186">
        <f>S97*H97</f>
        <v>17.16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7" t="s">
        <v>140</v>
      </c>
      <c r="AT97" s="187" t="s">
        <v>135</v>
      </c>
      <c r="AU97" s="187" t="s">
        <v>91</v>
      </c>
      <c r="AY97" s="19" t="s">
        <v>133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9" t="s">
        <v>89</v>
      </c>
      <c r="BK97" s="188">
        <f>ROUND(I97*H97,2)</f>
        <v>0</v>
      </c>
      <c r="BL97" s="19" t="s">
        <v>140</v>
      </c>
      <c r="BM97" s="187" t="s">
        <v>152</v>
      </c>
    </row>
    <row r="98" spans="1:65" s="2" customFormat="1" ht="38.4">
      <c r="A98" s="37"/>
      <c r="B98" s="38"/>
      <c r="C98" s="39"/>
      <c r="D98" s="189" t="s">
        <v>142</v>
      </c>
      <c r="E98" s="39"/>
      <c r="F98" s="190" t="s">
        <v>153</v>
      </c>
      <c r="G98" s="39"/>
      <c r="H98" s="39"/>
      <c r="I98" s="191"/>
      <c r="J98" s="39"/>
      <c r="K98" s="39"/>
      <c r="L98" s="42"/>
      <c r="M98" s="192"/>
      <c r="N98" s="193"/>
      <c r="O98" s="67"/>
      <c r="P98" s="67"/>
      <c r="Q98" s="67"/>
      <c r="R98" s="67"/>
      <c r="S98" s="67"/>
      <c r="T98" s="68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9" t="s">
        <v>142</v>
      </c>
      <c r="AU98" s="19" t="s">
        <v>91</v>
      </c>
    </row>
    <row r="99" spans="1:65" s="2" customFormat="1">
      <c r="A99" s="37"/>
      <c r="B99" s="38"/>
      <c r="C99" s="39"/>
      <c r="D99" s="194" t="s">
        <v>144</v>
      </c>
      <c r="E99" s="39"/>
      <c r="F99" s="195" t="s">
        <v>154</v>
      </c>
      <c r="G99" s="39"/>
      <c r="H99" s="39"/>
      <c r="I99" s="191"/>
      <c r="J99" s="39"/>
      <c r="K99" s="39"/>
      <c r="L99" s="42"/>
      <c r="M99" s="192"/>
      <c r="N99" s="193"/>
      <c r="O99" s="67"/>
      <c r="P99" s="67"/>
      <c r="Q99" s="67"/>
      <c r="R99" s="67"/>
      <c r="S99" s="67"/>
      <c r="T99" s="68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9" t="s">
        <v>144</v>
      </c>
      <c r="AU99" s="19" t="s">
        <v>91</v>
      </c>
    </row>
    <row r="100" spans="1:65" s="13" customFormat="1">
      <c r="B100" s="196"/>
      <c r="C100" s="197"/>
      <c r="D100" s="189" t="s">
        <v>146</v>
      </c>
      <c r="E100" s="198" t="s">
        <v>35</v>
      </c>
      <c r="F100" s="199" t="s">
        <v>155</v>
      </c>
      <c r="G100" s="197"/>
      <c r="H100" s="200">
        <v>57.2</v>
      </c>
      <c r="I100" s="201"/>
      <c r="J100" s="197"/>
      <c r="K100" s="197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146</v>
      </c>
      <c r="AU100" s="206" t="s">
        <v>91</v>
      </c>
      <c r="AV100" s="13" t="s">
        <v>91</v>
      </c>
      <c r="AW100" s="13" t="s">
        <v>41</v>
      </c>
      <c r="AX100" s="13" t="s">
        <v>81</v>
      </c>
      <c r="AY100" s="206" t="s">
        <v>133</v>
      </c>
    </row>
    <row r="101" spans="1:65" s="14" customFormat="1">
      <c r="B101" s="207"/>
      <c r="C101" s="208"/>
      <c r="D101" s="189" t="s">
        <v>146</v>
      </c>
      <c r="E101" s="209" t="s">
        <v>35</v>
      </c>
      <c r="F101" s="210" t="s">
        <v>148</v>
      </c>
      <c r="G101" s="208"/>
      <c r="H101" s="211">
        <v>57.2</v>
      </c>
      <c r="I101" s="212"/>
      <c r="J101" s="208"/>
      <c r="K101" s="208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146</v>
      </c>
      <c r="AU101" s="217" t="s">
        <v>91</v>
      </c>
      <c r="AV101" s="14" t="s">
        <v>140</v>
      </c>
      <c r="AW101" s="14" t="s">
        <v>41</v>
      </c>
      <c r="AX101" s="14" t="s">
        <v>89</v>
      </c>
      <c r="AY101" s="217" t="s">
        <v>133</v>
      </c>
    </row>
    <row r="102" spans="1:65" s="2" customFormat="1" ht="24.15" customHeight="1">
      <c r="A102" s="37"/>
      <c r="B102" s="38"/>
      <c r="C102" s="176" t="s">
        <v>156</v>
      </c>
      <c r="D102" s="176" t="s">
        <v>135</v>
      </c>
      <c r="E102" s="177" t="s">
        <v>157</v>
      </c>
      <c r="F102" s="178" t="s">
        <v>158</v>
      </c>
      <c r="G102" s="179" t="s">
        <v>151</v>
      </c>
      <c r="H102" s="180">
        <v>6.4</v>
      </c>
      <c r="I102" s="181"/>
      <c r="J102" s="182">
        <f>ROUND(I102*H102,2)</f>
        <v>0</v>
      </c>
      <c r="K102" s="178" t="s">
        <v>139</v>
      </c>
      <c r="L102" s="42"/>
      <c r="M102" s="183" t="s">
        <v>35</v>
      </c>
      <c r="N102" s="184" t="s">
        <v>52</v>
      </c>
      <c r="O102" s="67"/>
      <c r="P102" s="185">
        <f>O102*H102</f>
        <v>0</v>
      </c>
      <c r="Q102" s="185">
        <v>0</v>
      </c>
      <c r="R102" s="185">
        <f>Q102*H102</f>
        <v>0</v>
      </c>
      <c r="S102" s="185">
        <v>0.24</v>
      </c>
      <c r="T102" s="186">
        <f>S102*H102</f>
        <v>1.536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7" t="s">
        <v>140</v>
      </c>
      <c r="AT102" s="187" t="s">
        <v>135</v>
      </c>
      <c r="AU102" s="187" t="s">
        <v>91</v>
      </c>
      <c r="AY102" s="19" t="s">
        <v>133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9" t="s">
        <v>89</v>
      </c>
      <c r="BK102" s="188">
        <f>ROUND(I102*H102,2)</f>
        <v>0</v>
      </c>
      <c r="BL102" s="19" t="s">
        <v>140</v>
      </c>
      <c r="BM102" s="187" t="s">
        <v>159</v>
      </c>
    </row>
    <row r="103" spans="1:65" s="2" customFormat="1" ht="38.4">
      <c r="A103" s="37"/>
      <c r="B103" s="38"/>
      <c r="C103" s="39"/>
      <c r="D103" s="189" t="s">
        <v>142</v>
      </c>
      <c r="E103" s="39"/>
      <c r="F103" s="190" t="s">
        <v>160</v>
      </c>
      <c r="G103" s="39"/>
      <c r="H103" s="39"/>
      <c r="I103" s="191"/>
      <c r="J103" s="39"/>
      <c r="K103" s="39"/>
      <c r="L103" s="42"/>
      <c r="M103" s="192"/>
      <c r="N103" s="193"/>
      <c r="O103" s="67"/>
      <c r="P103" s="67"/>
      <c r="Q103" s="67"/>
      <c r="R103" s="67"/>
      <c r="S103" s="67"/>
      <c r="T103" s="68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9" t="s">
        <v>142</v>
      </c>
      <c r="AU103" s="19" t="s">
        <v>91</v>
      </c>
    </row>
    <row r="104" spans="1:65" s="2" customFormat="1">
      <c r="A104" s="37"/>
      <c r="B104" s="38"/>
      <c r="C104" s="39"/>
      <c r="D104" s="194" t="s">
        <v>144</v>
      </c>
      <c r="E104" s="39"/>
      <c r="F104" s="195" t="s">
        <v>161</v>
      </c>
      <c r="G104" s="39"/>
      <c r="H104" s="39"/>
      <c r="I104" s="191"/>
      <c r="J104" s="39"/>
      <c r="K104" s="39"/>
      <c r="L104" s="42"/>
      <c r="M104" s="192"/>
      <c r="N104" s="193"/>
      <c r="O104" s="67"/>
      <c r="P104" s="67"/>
      <c r="Q104" s="67"/>
      <c r="R104" s="67"/>
      <c r="S104" s="67"/>
      <c r="T104" s="68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9" t="s">
        <v>144</v>
      </c>
      <c r="AU104" s="19" t="s">
        <v>91</v>
      </c>
    </row>
    <row r="105" spans="1:65" s="13" customFormat="1">
      <c r="B105" s="196"/>
      <c r="C105" s="197"/>
      <c r="D105" s="189" t="s">
        <v>146</v>
      </c>
      <c r="E105" s="198" t="s">
        <v>35</v>
      </c>
      <c r="F105" s="199" t="s">
        <v>162</v>
      </c>
      <c r="G105" s="197"/>
      <c r="H105" s="200">
        <v>6.4</v>
      </c>
      <c r="I105" s="201"/>
      <c r="J105" s="197"/>
      <c r="K105" s="197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146</v>
      </c>
      <c r="AU105" s="206" t="s">
        <v>91</v>
      </c>
      <c r="AV105" s="13" t="s">
        <v>91</v>
      </c>
      <c r="AW105" s="13" t="s">
        <v>41</v>
      </c>
      <c r="AX105" s="13" t="s">
        <v>81</v>
      </c>
      <c r="AY105" s="206" t="s">
        <v>133</v>
      </c>
    </row>
    <row r="106" spans="1:65" s="14" customFormat="1">
      <c r="B106" s="207"/>
      <c r="C106" s="208"/>
      <c r="D106" s="189" t="s">
        <v>146</v>
      </c>
      <c r="E106" s="209" t="s">
        <v>35</v>
      </c>
      <c r="F106" s="210" t="s">
        <v>148</v>
      </c>
      <c r="G106" s="208"/>
      <c r="H106" s="211">
        <v>6.4</v>
      </c>
      <c r="I106" s="212"/>
      <c r="J106" s="208"/>
      <c r="K106" s="208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146</v>
      </c>
      <c r="AU106" s="217" t="s">
        <v>91</v>
      </c>
      <c r="AV106" s="14" t="s">
        <v>140</v>
      </c>
      <c r="AW106" s="14" t="s">
        <v>41</v>
      </c>
      <c r="AX106" s="14" t="s">
        <v>89</v>
      </c>
      <c r="AY106" s="217" t="s">
        <v>133</v>
      </c>
    </row>
    <row r="107" spans="1:65" s="2" customFormat="1" ht="24.15" customHeight="1">
      <c r="A107" s="37"/>
      <c r="B107" s="38"/>
      <c r="C107" s="176" t="s">
        <v>140</v>
      </c>
      <c r="D107" s="176" t="s">
        <v>135</v>
      </c>
      <c r="E107" s="177" t="s">
        <v>163</v>
      </c>
      <c r="F107" s="178" t="s">
        <v>164</v>
      </c>
      <c r="G107" s="179" t="s">
        <v>151</v>
      </c>
      <c r="H107" s="180">
        <v>57.2</v>
      </c>
      <c r="I107" s="181"/>
      <c r="J107" s="182">
        <f>ROUND(I107*H107,2)</f>
        <v>0</v>
      </c>
      <c r="K107" s="178" t="s">
        <v>139</v>
      </c>
      <c r="L107" s="42"/>
      <c r="M107" s="183" t="s">
        <v>35</v>
      </c>
      <c r="N107" s="184" t="s">
        <v>52</v>
      </c>
      <c r="O107" s="67"/>
      <c r="P107" s="185">
        <f>O107*H107</f>
        <v>0</v>
      </c>
      <c r="Q107" s="185">
        <v>0</v>
      </c>
      <c r="R107" s="185">
        <f>Q107*H107</f>
        <v>0</v>
      </c>
      <c r="S107" s="185">
        <v>9.8000000000000004E-2</v>
      </c>
      <c r="T107" s="186">
        <f>S107*H107</f>
        <v>5.6056000000000008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7" t="s">
        <v>140</v>
      </c>
      <c r="AT107" s="187" t="s">
        <v>135</v>
      </c>
      <c r="AU107" s="187" t="s">
        <v>91</v>
      </c>
      <c r="AY107" s="19" t="s">
        <v>133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9" t="s">
        <v>89</v>
      </c>
      <c r="BK107" s="188">
        <f>ROUND(I107*H107,2)</f>
        <v>0</v>
      </c>
      <c r="BL107" s="19" t="s">
        <v>140</v>
      </c>
      <c r="BM107" s="187" t="s">
        <v>165</v>
      </c>
    </row>
    <row r="108" spans="1:65" s="2" customFormat="1" ht="38.4">
      <c r="A108" s="37"/>
      <c r="B108" s="38"/>
      <c r="C108" s="39"/>
      <c r="D108" s="189" t="s">
        <v>142</v>
      </c>
      <c r="E108" s="39"/>
      <c r="F108" s="190" t="s">
        <v>166</v>
      </c>
      <c r="G108" s="39"/>
      <c r="H108" s="39"/>
      <c r="I108" s="191"/>
      <c r="J108" s="39"/>
      <c r="K108" s="39"/>
      <c r="L108" s="42"/>
      <c r="M108" s="192"/>
      <c r="N108" s="193"/>
      <c r="O108" s="67"/>
      <c r="P108" s="67"/>
      <c r="Q108" s="67"/>
      <c r="R108" s="67"/>
      <c r="S108" s="67"/>
      <c r="T108" s="68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9" t="s">
        <v>142</v>
      </c>
      <c r="AU108" s="19" t="s">
        <v>91</v>
      </c>
    </row>
    <row r="109" spans="1:65" s="2" customFormat="1">
      <c r="A109" s="37"/>
      <c r="B109" s="38"/>
      <c r="C109" s="39"/>
      <c r="D109" s="194" t="s">
        <v>144</v>
      </c>
      <c r="E109" s="39"/>
      <c r="F109" s="195" t="s">
        <v>167</v>
      </c>
      <c r="G109" s="39"/>
      <c r="H109" s="39"/>
      <c r="I109" s="191"/>
      <c r="J109" s="39"/>
      <c r="K109" s="39"/>
      <c r="L109" s="42"/>
      <c r="M109" s="192"/>
      <c r="N109" s="193"/>
      <c r="O109" s="67"/>
      <c r="P109" s="67"/>
      <c r="Q109" s="67"/>
      <c r="R109" s="67"/>
      <c r="S109" s="67"/>
      <c r="T109" s="6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9" t="s">
        <v>144</v>
      </c>
      <c r="AU109" s="19" t="s">
        <v>91</v>
      </c>
    </row>
    <row r="110" spans="1:65" s="13" customFormat="1">
      <c r="B110" s="196"/>
      <c r="C110" s="197"/>
      <c r="D110" s="189" t="s">
        <v>146</v>
      </c>
      <c r="E110" s="198" t="s">
        <v>35</v>
      </c>
      <c r="F110" s="199" t="s">
        <v>155</v>
      </c>
      <c r="G110" s="197"/>
      <c r="H110" s="200">
        <v>57.2</v>
      </c>
      <c r="I110" s="201"/>
      <c r="J110" s="197"/>
      <c r="K110" s="197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146</v>
      </c>
      <c r="AU110" s="206" t="s">
        <v>91</v>
      </c>
      <c r="AV110" s="13" t="s">
        <v>91</v>
      </c>
      <c r="AW110" s="13" t="s">
        <v>41</v>
      </c>
      <c r="AX110" s="13" t="s">
        <v>81</v>
      </c>
      <c r="AY110" s="206" t="s">
        <v>133</v>
      </c>
    </row>
    <row r="111" spans="1:65" s="14" customFormat="1">
      <c r="B111" s="207"/>
      <c r="C111" s="208"/>
      <c r="D111" s="189" t="s">
        <v>146</v>
      </c>
      <c r="E111" s="209" t="s">
        <v>35</v>
      </c>
      <c r="F111" s="210" t="s">
        <v>148</v>
      </c>
      <c r="G111" s="208"/>
      <c r="H111" s="211">
        <v>57.2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146</v>
      </c>
      <c r="AU111" s="217" t="s">
        <v>91</v>
      </c>
      <c r="AV111" s="14" t="s">
        <v>140</v>
      </c>
      <c r="AW111" s="14" t="s">
        <v>41</v>
      </c>
      <c r="AX111" s="14" t="s">
        <v>89</v>
      </c>
      <c r="AY111" s="217" t="s">
        <v>133</v>
      </c>
    </row>
    <row r="112" spans="1:65" s="2" customFormat="1" ht="24.15" customHeight="1">
      <c r="A112" s="37"/>
      <c r="B112" s="38"/>
      <c r="C112" s="176" t="s">
        <v>168</v>
      </c>
      <c r="D112" s="176" t="s">
        <v>135</v>
      </c>
      <c r="E112" s="177" t="s">
        <v>169</v>
      </c>
      <c r="F112" s="178" t="s">
        <v>170</v>
      </c>
      <c r="G112" s="179" t="s">
        <v>151</v>
      </c>
      <c r="H112" s="180">
        <v>1729.08</v>
      </c>
      <c r="I112" s="181"/>
      <c r="J112" s="182">
        <f>ROUND(I112*H112,2)</f>
        <v>0</v>
      </c>
      <c r="K112" s="178" t="s">
        <v>139</v>
      </c>
      <c r="L112" s="42"/>
      <c r="M112" s="183" t="s">
        <v>35</v>
      </c>
      <c r="N112" s="184" t="s">
        <v>52</v>
      </c>
      <c r="O112" s="67"/>
      <c r="P112" s="185">
        <f>O112*H112</f>
        <v>0</v>
      </c>
      <c r="Q112" s="185">
        <v>0</v>
      </c>
      <c r="R112" s="185">
        <f>Q112*H112</f>
        <v>0</v>
      </c>
      <c r="S112" s="185">
        <v>0.3</v>
      </c>
      <c r="T112" s="186">
        <f>S112*H112</f>
        <v>518.72399999999993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7" t="s">
        <v>140</v>
      </c>
      <c r="AT112" s="187" t="s">
        <v>135</v>
      </c>
      <c r="AU112" s="187" t="s">
        <v>91</v>
      </c>
      <c r="AY112" s="19" t="s">
        <v>133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9" t="s">
        <v>89</v>
      </c>
      <c r="BK112" s="188">
        <f>ROUND(I112*H112,2)</f>
        <v>0</v>
      </c>
      <c r="BL112" s="19" t="s">
        <v>140</v>
      </c>
      <c r="BM112" s="187" t="s">
        <v>171</v>
      </c>
    </row>
    <row r="113" spans="1:65" s="2" customFormat="1" ht="19.2">
      <c r="A113" s="37"/>
      <c r="B113" s="38"/>
      <c r="C113" s="39"/>
      <c r="D113" s="189" t="s">
        <v>142</v>
      </c>
      <c r="E113" s="39"/>
      <c r="F113" s="190" t="s">
        <v>170</v>
      </c>
      <c r="G113" s="39"/>
      <c r="H113" s="39"/>
      <c r="I113" s="191"/>
      <c r="J113" s="39"/>
      <c r="K113" s="39"/>
      <c r="L113" s="42"/>
      <c r="M113" s="192"/>
      <c r="N113" s="193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9" t="s">
        <v>142</v>
      </c>
      <c r="AU113" s="19" t="s">
        <v>91</v>
      </c>
    </row>
    <row r="114" spans="1:65" s="13" customFormat="1" ht="20.399999999999999">
      <c r="B114" s="196"/>
      <c r="C114" s="197"/>
      <c r="D114" s="189" t="s">
        <v>146</v>
      </c>
      <c r="E114" s="198" t="s">
        <v>35</v>
      </c>
      <c r="F114" s="199" t="s">
        <v>172</v>
      </c>
      <c r="G114" s="197"/>
      <c r="H114" s="200">
        <v>891.6</v>
      </c>
      <c r="I114" s="201"/>
      <c r="J114" s="197"/>
      <c r="K114" s="197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146</v>
      </c>
      <c r="AU114" s="206" t="s">
        <v>91</v>
      </c>
      <c r="AV114" s="13" t="s">
        <v>91</v>
      </c>
      <c r="AW114" s="13" t="s">
        <v>41</v>
      </c>
      <c r="AX114" s="13" t="s">
        <v>81</v>
      </c>
      <c r="AY114" s="206" t="s">
        <v>133</v>
      </c>
    </row>
    <row r="115" spans="1:65" s="13" customFormat="1">
      <c r="B115" s="196"/>
      <c r="C115" s="197"/>
      <c r="D115" s="189" t="s">
        <v>146</v>
      </c>
      <c r="E115" s="198" t="s">
        <v>35</v>
      </c>
      <c r="F115" s="199" t="s">
        <v>173</v>
      </c>
      <c r="G115" s="197"/>
      <c r="H115" s="200">
        <v>801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146</v>
      </c>
      <c r="AU115" s="206" t="s">
        <v>91</v>
      </c>
      <c r="AV115" s="13" t="s">
        <v>91</v>
      </c>
      <c r="AW115" s="13" t="s">
        <v>41</v>
      </c>
      <c r="AX115" s="13" t="s">
        <v>81</v>
      </c>
      <c r="AY115" s="206" t="s">
        <v>133</v>
      </c>
    </row>
    <row r="116" spans="1:65" s="13" customFormat="1">
      <c r="B116" s="196"/>
      <c r="C116" s="197"/>
      <c r="D116" s="189" t="s">
        <v>146</v>
      </c>
      <c r="E116" s="198" t="s">
        <v>35</v>
      </c>
      <c r="F116" s="199" t="s">
        <v>174</v>
      </c>
      <c r="G116" s="197"/>
      <c r="H116" s="200">
        <v>36.479999999999997</v>
      </c>
      <c r="I116" s="201"/>
      <c r="J116" s="197"/>
      <c r="K116" s="197"/>
      <c r="L116" s="202"/>
      <c r="M116" s="203"/>
      <c r="N116" s="204"/>
      <c r="O116" s="204"/>
      <c r="P116" s="204"/>
      <c r="Q116" s="204"/>
      <c r="R116" s="204"/>
      <c r="S116" s="204"/>
      <c r="T116" s="205"/>
      <c r="AT116" s="206" t="s">
        <v>146</v>
      </c>
      <c r="AU116" s="206" t="s">
        <v>91</v>
      </c>
      <c r="AV116" s="13" t="s">
        <v>91</v>
      </c>
      <c r="AW116" s="13" t="s">
        <v>41</v>
      </c>
      <c r="AX116" s="13" t="s">
        <v>81</v>
      </c>
      <c r="AY116" s="206" t="s">
        <v>133</v>
      </c>
    </row>
    <row r="117" spans="1:65" s="14" customFormat="1">
      <c r="B117" s="207"/>
      <c r="C117" s="208"/>
      <c r="D117" s="189" t="s">
        <v>146</v>
      </c>
      <c r="E117" s="209" t="s">
        <v>35</v>
      </c>
      <c r="F117" s="210" t="s">
        <v>148</v>
      </c>
      <c r="G117" s="208"/>
      <c r="H117" s="211">
        <v>1729.08</v>
      </c>
      <c r="I117" s="212"/>
      <c r="J117" s="208"/>
      <c r="K117" s="208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146</v>
      </c>
      <c r="AU117" s="217" t="s">
        <v>91</v>
      </c>
      <c r="AV117" s="14" t="s">
        <v>140</v>
      </c>
      <c r="AW117" s="14" t="s">
        <v>41</v>
      </c>
      <c r="AX117" s="14" t="s">
        <v>89</v>
      </c>
      <c r="AY117" s="217" t="s">
        <v>133</v>
      </c>
    </row>
    <row r="118" spans="1:65" s="2" customFormat="1" ht="24.15" customHeight="1">
      <c r="A118" s="37"/>
      <c r="B118" s="38"/>
      <c r="C118" s="176" t="s">
        <v>175</v>
      </c>
      <c r="D118" s="176" t="s">
        <v>135</v>
      </c>
      <c r="E118" s="177" t="s">
        <v>176</v>
      </c>
      <c r="F118" s="178" t="s">
        <v>177</v>
      </c>
      <c r="G118" s="179" t="s">
        <v>151</v>
      </c>
      <c r="H118" s="180">
        <v>928.08</v>
      </c>
      <c r="I118" s="181"/>
      <c r="J118" s="182">
        <f>ROUND(I118*H118,2)</f>
        <v>0</v>
      </c>
      <c r="K118" s="178" t="s">
        <v>139</v>
      </c>
      <c r="L118" s="42"/>
      <c r="M118" s="183" t="s">
        <v>35</v>
      </c>
      <c r="N118" s="184" t="s">
        <v>52</v>
      </c>
      <c r="O118" s="67"/>
      <c r="P118" s="185">
        <f>O118*H118</f>
        <v>0</v>
      </c>
      <c r="Q118" s="185">
        <v>0</v>
      </c>
      <c r="R118" s="185">
        <f>Q118*H118</f>
        <v>0</v>
      </c>
      <c r="S118" s="185">
        <v>0.28999999999999998</v>
      </c>
      <c r="T118" s="186">
        <f>S118*H118</f>
        <v>269.14319999999998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7" t="s">
        <v>140</v>
      </c>
      <c r="AT118" s="187" t="s">
        <v>135</v>
      </c>
      <c r="AU118" s="187" t="s">
        <v>91</v>
      </c>
      <c r="AY118" s="19" t="s">
        <v>133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9" t="s">
        <v>89</v>
      </c>
      <c r="BK118" s="188">
        <f>ROUND(I118*H118,2)</f>
        <v>0</v>
      </c>
      <c r="BL118" s="19" t="s">
        <v>140</v>
      </c>
      <c r="BM118" s="187" t="s">
        <v>178</v>
      </c>
    </row>
    <row r="119" spans="1:65" s="2" customFormat="1" ht="19.2">
      <c r="A119" s="37"/>
      <c r="B119" s="38"/>
      <c r="C119" s="39"/>
      <c r="D119" s="189" t="s">
        <v>142</v>
      </c>
      <c r="E119" s="39"/>
      <c r="F119" s="190" t="s">
        <v>177</v>
      </c>
      <c r="G119" s="39"/>
      <c r="H119" s="39"/>
      <c r="I119" s="191"/>
      <c r="J119" s="39"/>
      <c r="K119" s="39"/>
      <c r="L119" s="42"/>
      <c r="M119" s="192"/>
      <c r="N119" s="193"/>
      <c r="O119" s="67"/>
      <c r="P119" s="67"/>
      <c r="Q119" s="67"/>
      <c r="R119" s="67"/>
      <c r="S119" s="67"/>
      <c r="T119" s="68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9" t="s">
        <v>142</v>
      </c>
      <c r="AU119" s="19" t="s">
        <v>91</v>
      </c>
    </row>
    <row r="120" spans="1:65" s="13" customFormat="1" ht="20.399999999999999">
      <c r="B120" s="196"/>
      <c r="C120" s="197"/>
      <c r="D120" s="189" t="s">
        <v>146</v>
      </c>
      <c r="E120" s="198" t="s">
        <v>35</v>
      </c>
      <c r="F120" s="199" t="s">
        <v>172</v>
      </c>
      <c r="G120" s="197"/>
      <c r="H120" s="200">
        <v>891.6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146</v>
      </c>
      <c r="AU120" s="206" t="s">
        <v>91</v>
      </c>
      <c r="AV120" s="13" t="s">
        <v>91</v>
      </c>
      <c r="AW120" s="13" t="s">
        <v>41</v>
      </c>
      <c r="AX120" s="13" t="s">
        <v>81</v>
      </c>
      <c r="AY120" s="206" t="s">
        <v>133</v>
      </c>
    </row>
    <row r="121" spans="1:65" s="13" customFormat="1">
      <c r="B121" s="196"/>
      <c r="C121" s="197"/>
      <c r="D121" s="189" t="s">
        <v>146</v>
      </c>
      <c r="E121" s="198" t="s">
        <v>35</v>
      </c>
      <c r="F121" s="199" t="s">
        <v>174</v>
      </c>
      <c r="G121" s="197"/>
      <c r="H121" s="200">
        <v>36.479999999999997</v>
      </c>
      <c r="I121" s="201"/>
      <c r="J121" s="197"/>
      <c r="K121" s="197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146</v>
      </c>
      <c r="AU121" s="206" t="s">
        <v>91</v>
      </c>
      <c r="AV121" s="13" t="s">
        <v>91</v>
      </c>
      <c r="AW121" s="13" t="s">
        <v>41</v>
      </c>
      <c r="AX121" s="13" t="s">
        <v>81</v>
      </c>
      <c r="AY121" s="206" t="s">
        <v>133</v>
      </c>
    </row>
    <row r="122" spans="1:65" s="14" customFormat="1">
      <c r="B122" s="207"/>
      <c r="C122" s="208"/>
      <c r="D122" s="189" t="s">
        <v>146</v>
      </c>
      <c r="E122" s="209" t="s">
        <v>35</v>
      </c>
      <c r="F122" s="210" t="s">
        <v>148</v>
      </c>
      <c r="G122" s="208"/>
      <c r="H122" s="211">
        <v>928.08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146</v>
      </c>
      <c r="AU122" s="217" t="s">
        <v>91</v>
      </c>
      <c r="AV122" s="14" t="s">
        <v>140</v>
      </c>
      <c r="AW122" s="14" t="s">
        <v>41</v>
      </c>
      <c r="AX122" s="14" t="s">
        <v>89</v>
      </c>
      <c r="AY122" s="217" t="s">
        <v>133</v>
      </c>
    </row>
    <row r="123" spans="1:65" s="2" customFormat="1" ht="24.15" customHeight="1">
      <c r="A123" s="37"/>
      <c r="B123" s="38"/>
      <c r="C123" s="176" t="s">
        <v>179</v>
      </c>
      <c r="D123" s="176" t="s">
        <v>135</v>
      </c>
      <c r="E123" s="177" t="s">
        <v>180</v>
      </c>
      <c r="F123" s="178" t="s">
        <v>181</v>
      </c>
      <c r="G123" s="179" t="s">
        <v>151</v>
      </c>
      <c r="H123" s="180">
        <v>928.08</v>
      </c>
      <c r="I123" s="181"/>
      <c r="J123" s="182">
        <f>ROUND(I123*H123,2)</f>
        <v>0</v>
      </c>
      <c r="K123" s="178" t="s">
        <v>139</v>
      </c>
      <c r="L123" s="42"/>
      <c r="M123" s="183" t="s">
        <v>35</v>
      </c>
      <c r="N123" s="184" t="s">
        <v>52</v>
      </c>
      <c r="O123" s="67"/>
      <c r="P123" s="185">
        <f>O123*H123</f>
        <v>0</v>
      </c>
      <c r="Q123" s="185">
        <v>0</v>
      </c>
      <c r="R123" s="185">
        <f>Q123*H123</f>
        <v>0</v>
      </c>
      <c r="S123" s="185">
        <v>0.316</v>
      </c>
      <c r="T123" s="186">
        <f>S123*H123</f>
        <v>293.27328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7" t="s">
        <v>140</v>
      </c>
      <c r="AT123" s="187" t="s">
        <v>135</v>
      </c>
      <c r="AU123" s="187" t="s">
        <v>91</v>
      </c>
      <c r="AY123" s="19" t="s">
        <v>133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9" t="s">
        <v>89</v>
      </c>
      <c r="BK123" s="188">
        <f>ROUND(I123*H123,2)</f>
        <v>0</v>
      </c>
      <c r="BL123" s="19" t="s">
        <v>140</v>
      </c>
      <c r="BM123" s="187" t="s">
        <v>182</v>
      </c>
    </row>
    <row r="124" spans="1:65" s="2" customFormat="1">
      <c r="A124" s="37"/>
      <c r="B124" s="38"/>
      <c r="C124" s="39"/>
      <c r="D124" s="189" t="s">
        <v>142</v>
      </c>
      <c r="E124" s="39"/>
      <c r="F124" s="190" t="s">
        <v>181</v>
      </c>
      <c r="G124" s="39"/>
      <c r="H124" s="39"/>
      <c r="I124" s="191"/>
      <c r="J124" s="39"/>
      <c r="K124" s="39"/>
      <c r="L124" s="42"/>
      <c r="M124" s="192"/>
      <c r="N124" s="193"/>
      <c r="O124" s="67"/>
      <c r="P124" s="67"/>
      <c r="Q124" s="67"/>
      <c r="R124" s="67"/>
      <c r="S124" s="67"/>
      <c r="T124" s="68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9" t="s">
        <v>142</v>
      </c>
      <c r="AU124" s="19" t="s">
        <v>91</v>
      </c>
    </row>
    <row r="125" spans="1:65" s="13" customFormat="1" ht="20.399999999999999">
      <c r="B125" s="196"/>
      <c r="C125" s="197"/>
      <c r="D125" s="189" t="s">
        <v>146</v>
      </c>
      <c r="E125" s="198" t="s">
        <v>35</v>
      </c>
      <c r="F125" s="199" t="s">
        <v>172</v>
      </c>
      <c r="G125" s="197"/>
      <c r="H125" s="200">
        <v>891.6</v>
      </c>
      <c r="I125" s="201"/>
      <c r="J125" s="197"/>
      <c r="K125" s="197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146</v>
      </c>
      <c r="AU125" s="206" t="s">
        <v>91</v>
      </c>
      <c r="AV125" s="13" t="s">
        <v>91</v>
      </c>
      <c r="AW125" s="13" t="s">
        <v>41</v>
      </c>
      <c r="AX125" s="13" t="s">
        <v>81</v>
      </c>
      <c r="AY125" s="206" t="s">
        <v>133</v>
      </c>
    </row>
    <row r="126" spans="1:65" s="13" customFormat="1">
      <c r="B126" s="196"/>
      <c r="C126" s="197"/>
      <c r="D126" s="189" t="s">
        <v>146</v>
      </c>
      <c r="E126" s="198" t="s">
        <v>35</v>
      </c>
      <c r="F126" s="199" t="s">
        <v>183</v>
      </c>
      <c r="G126" s="197"/>
      <c r="H126" s="200">
        <v>36.479999999999997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146</v>
      </c>
      <c r="AU126" s="206" t="s">
        <v>91</v>
      </c>
      <c r="AV126" s="13" t="s">
        <v>91</v>
      </c>
      <c r="AW126" s="13" t="s">
        <v>41</v>
      </c>
      <c r="AX126" s="13" t="s">
        <v>81</v>
      </c>
      <c r="AY126" s="206" t="s">
        <v>133</v>
      </c>
    </row>
    <row r="127" spans="1:65" s="14" customFormat="1">
      <c r="B127" s="207"/>
      <c r="C127" s="208"/>
      <c r="D127" s="189" t="s">
        <v>146</v>
      </c>
      <c r="E127" s="209" t="s">
        <v>35</v>
      </c>
      <c r="F127" s="210" t="s">
        <v>148</v>
      </c>
      <c r="G127" s="208"/>
      <c r="H127" s="211">
        <v>928.08</v>
      </c>
      <c r="I127" s="212"/>
      <c r="J127" s="208"/>
      <c r="K127" s="208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146</v>
      </c>
      <c r="AU127" s="217" t="s">
        <v>91</v>
      </c>
      <c r="AV127" s="14" t="s">
        <v>140</v>
      </c>
      <c r="AW127" s="14" t="s">
        <v>41</v>
      </c>
      <c r="AX127" s="14" t="s">
        <v>89</v>
      </c>
      <c r="AY127" s="217" t="s">
        <v>133</v>
      </c>
    </row>
    <row r="128" spans="1:65" s="2" customFormat="1" ht="24.15" customHeight="1">
      <c r="A128" s="37"/>
      <c r="B128" s="38"/>
      <c r="C128" s="176" t="s">
        <v>184</v>
      </c>
      <c r="D128" s="176" t="s">
        <v>135</v>
      </c>
      <c r="E128" s="177" t="s">
        <v>185</v>
      </c>
      <c r="F128" s="178" t="s">
        <v>186</v>
      </c>
      <c r="G128" s="179" t="s">
        <v>151</v>
      </c>
      <c r="H128" s="180">
        <v>2026.5</v>
      </c>
      <c r="I128" s="181"/>
      <c r="J128" s="182">
        <f>ROUND(I128*H128,2)</f>
        <v>0</v>
      </c>
      <c r="K128" s="178" t="s">
        <v>139</v>
      </c>
      <c r="L128" s="42"/>
      <c r="M128" s="183" t="s">
        <v>35</v>
      </c>
      <c r="N128" s="184" t="s">
        <v>52</v>
      </c>
      <c r="O128" s="67"/>
      <c r="P128" s="185">
        <f>O128*H128</f>
        <v>0</v>
      </c>
      <c r="Q128" s="185">
        <v>6.0000000000000002E-5</v>
      </c>
      <c r="R128" s="185">
        <f>Q128*H128</f>
        <v>0.12159</v>
      </c>
      <c r="S128" s="185">
        <v>0.115</v>
      </c>
      <c r="T128" s="186">
        <f>S128*H128</f>
        <v>233.04750000000001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7" t="s">
        <v>140</v>
      </c>
      <c r="AT128" s="187" t="s">
        <v>135</v>
      </c>
      <c r="AU128" s="187" t="s">
        <v>91</v>
      </c>
      <c r="AY128" s="19" t="s">
        <v>133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9" t="s">
        <v>89</v>
      </c>
      <c r="BK128" s="188">
        <f>ROUND(I128*H128,2)</f>
        <v>0</v>
      </c>
      <c r="BL128" s="19" t="s">
        <v>140</v>
      </c>
      <c r="BM128" s="187" t="s">
        <v>187</v>
      </c>
    </row>
    <row r="129" spans="1:65" s="2" customFormat="1" ht="19.2">
      <c r="A129" s="37"/>
      <c r="B129" s="38"/>
      <c r="C129" s="39"/>
      <c r="D129" s="189" t="s">
        <v>142</v>
      </c>
      <c r="E129" s="39"/>
      <c r="F129" s="190" t="s">
        <v>186</v>
      </c>
      <c r="G129" s="39"/>
      <c r="H129" s="39"/>
      <c r="I129" s="191"/>
      <c r="J129" s="39"/>
      <c r="K129" s="39"/>
      <c r="L129" s="42"/>
      <c r="M129" s="192"/>
      <c r="N129" s="193"/>
      <c r="O129" s="67"/>
      <c r="P129" s="67"/>
      <c r="Q129" s="67"/>
      <c r="R129" s="67"/>
      <c r="S129" s="67"/>
      <c r="T129" s="6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9" t="s">
        <v>142</v>
      </c>
      <c r="AU129" s="19" t="s">
        <v>91</v>
      </c>
    </row>
    <row r="130" spans="1:65" s="13" customFormat="1">
      <c r="B130" s="196"/>
      <c r="C130" s="197"/>
      <c r="D130" s="189" t="s">
        <v>146</v>
      </c>
      <c r="E130" s="198" t="s">
        <v>35</v>
      </c>
      <c r="F130" s="199" t="s">
        <v>188</v>
      </c>
      <c r="G130" s="197"/>
      <c r="H130" s="200">
        <v>1225.5</v>
      </c>
      <c r="I130" s="201"/>
      <c r="J130" s="197"/>
      <c r="K130" s="197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146</v>
      </c>
      <c r="AU130" s="206" t="s">
        <v>91</v>
      </c>
      <c r="AV130" s="13" t="s">
        <v>91</v>
      </c>
      <c r="AW130" s="13" t="s">
        <v>41</v>
      </c>
      <c r="AX130" s="13" t="s">
        <v>81</v>
      </c>
      <c r="AY130" s="206" t="s">
        <v>133</v>
      </c>
    </row>
    <row r="131" spans="1:65" s="13" customFormat="1">
      <c r="B131" s="196"/>
      <c r="C131" s="197"/>
      <c r="D131" s="189" t="s">
        <v>146</v>
      </c>
      <c r="E131" s="198" t="s">
        <v>35</v>
      </c>
      <c r="F131" s="199" t="s">
        <v>189</v>
      </c>
      <c r="G131" s="197"/>
      <c r="H131" s="200">
        <v>801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146</v>
      </c>
      <c r="AU131" s="206" t="s">
        <v>91</v>
      </c>
      <c r="AV131" s="13" t="s">
        <v>91</v>
      </c>
      <c r="AW131" s="13" t="s">
        <v>41</v>
      </c>
      <c r="AX131" s="13" t="s">
        <v>81</v>
      </c>
      <c r="AY131" s="206" t="s">
        <v>133</v>
      </c>
    </row>
    <row r="132" spans="1:65" s="14" customFormat="1">
      <c r="B132" s="207"/>
      <c r="C132" s="208"/>
      <c r="D132" s="189" t="s">
        <v>146</v>
      </c>
      <c r="E132" s="209" t="s">
        <v>35</v>
      </c>
      <c r="F132" s="210" t="s">
        <v>148</v>
      </c>
      <c r="G132" s="208"/>
      <c r="H132" s="211">
        <v>2026.5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146</v>
      </c>
      <c r="AU132" s="217" t="s">
        <v>91</v>
      </c>
      <c r="AV132" s="14" t="s">
        <v>140</v>
      </c>
      <c r="AW132" s="14" t="s">
        <v>41</v>
      </c>
      <c r="AX132" s="14" t="s">
        <v>89</v>
      </c>
      <c r="AY132" s="217" t="s">
        <v>133</v>
      </c>
    </row>
    <row r="133" spans="1:65" s="2" customFormat="1" ht="16.5" customHeight="1">
      <c r="A133" s="37"/>
      <c r="B133" s="38"/>
      <c r="C133" s="176" t="s">
        <v>190</v>
      </c>
      <c r="D133" s="176" t="s">
        <v>135</v>
      </c>
      <c r="E133" s="177" t="s">
        <v>191</v>
      </c>
      <c r="F133" s="178" t="s">
        <v>192</v>
      </c>
      <c r="G133" s="179" t="s">
        <v>193</v>
      </c>
      <c r="H133" s="180">
        <v>370</v>
      </c>
      <c r="I133" s="181"/>
      <c r="J133" s="182">
        <f>ROUND(I133*H133,2)</f>
        <v>0</v>
      </c>
      <c r="K133" s="178" t="s">
        <v>139</v>
      </c>
      <c r="L133" s="42"/>
      <c r="M133" s="183" t="s">
        <v>35</v>
      </c>
      <c r="N133" s="184" t="s">
        <v>52</v>
      </c>
      <c r="O133" s="67"/>
      <c r="P133" s="185">
        <f>O133*H133</f>
        <v>0</v>
      </c>
      <c r="Q133" s="185">
        <v>0</v>
      </c>
      <c r="R133" s="185">
        <f>Q133*H133</f>
        <v>0</v>
      </c>
      <c r="S133" s="185">
        <v>0.20499999999999999</v>
      </c>
      <c r="T133" s="186">
        <f>S133*H133</f>
        <v>75.849999999999994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7" t="s">
        <v>140</v>
      </c>
      <c r="AT133" s="187" t="s">
        <v>135</v>
      </c>
      <c r="AU133" s="187" t="s">
        <v>91</v>
      </c>
      <c r="AY133" s="19" t="s">
        <v>133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9" t="s">
        <v>89</v>
      </c>
      <c r="BK133" s="188">
        <f>ROUND(I133*H133,2)</f>
        <v>0</v>
      </c>
      <c r="BL133" s="19" t="s">
        <v>140</v>
      </c>
      <c r="BM133" s="187" t="s">
        <v>194</v>
      </c>
    </row>
    <row r="134" spans="1:65" s="2" customFormat="1">
      <c r="A134" s="37"/>
      <c r="B134" s="38"/>
      <c r="C134" s="39"/>
      <c r="D134" s="189" t="s">
        <v>142</v>
      </c>
      <c r="E134" s="39"/>
      <c r="F134" s="190" t="s">
        <v>192</v>
      </c>
      <c r="G134" s="39"/>
      <c r="H134" s="39"/>
      <c r="I134" s="191"/>
      <c r="J134" s="39"/>
      <c r="K134" s="39"/>
      <c r="L134" s="42"/>
      <c r="M134" s="192"/>
      <c r="N134" s="193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9" t="s">
        <v>142</v>
      </c>
      <c r="AU134" s="19" t="s">
        <v>91</v>
      </c>
    </row>
    <row r="135" spans="1:65" s="13" customFormat="1">
      <c r="B135" s="196"/>
      <c r="C135" s="197"/>
      <c r="D135" s="189" t="s">
        <v>146</v>
      </c>
      <c r="E135" s="198" t="s">
        <v>35</v>
      </c>
      <c r="F135" s="199" t="s">
        <v>195</v>
      </c>
      <c r="G135" s="197"/>
      <c r="H135" s="200">
        <v>120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146</v>
      </c>
      <c r="AU135" s="206" t="s">
        <v>91</v>
      </c>
      <c r="AV135" s="13" t="s">
        <v>91</v>
      </c>
      <c r="AW135" s="13" t="s">
        <v>41</v>
      </c>
      <c r="AX135" s="13" t="s">
        <v>81</v>
      </c>
      <c r="AY135" s="206" t="s">
        <v>133</v>
      </c>
    </row>
    <row r="136" spans="1:65" s="13" customFormat="1">
      <c r="B136" s="196"/>
      <c r="C136" s="197"/>
      <c r="D136" s="189" t="s">
        <v>146</v>
      </c>
      <c r="E136" s="198" t="s">
        <v>35</v>
      </c>
      <c r="F136" s="199" t="s">
        <v>196</v>
      </c>
      <c r="G136" s="197"/>
      <c r="H136" s="200">
        <v>130</v>
      </c>
      <c r="I136" s="201"/>
      <c r="J136" s="197"/>
      <c r="K136" s="197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146</v>
      </c>
      <c r="AU136" s="206" t="s">
        <v>91</v>
      </c>
      <c r="AV136" s="13" t="s">
        <v>91</v>
      </c>
      <c r="AW136" s="13" t="s">
        <v>41</v>
      </c>
      <c r="AX136" s="13" t="s">
        <v>81</v>
      </c>
      <c r="AY136" s="206" t="s">
        <v>133</v>
      </c>
    </row>
    <row r="137" spans="1:65" s="13" customFormat="1">
      <c r="B137" s="196"/>
      <c r="C137" s="197"/>
      <c r="D137" s="189" t="s">
        <v>146</v>
      </c>
      <c r="E137" s="198" t="s">
        <v>35</v>
      </c>
      <c r="F137" s="199" t="s">
        <v>197</v>
      </c>
      <c r="G137" s="197"/>
      <c r="H137" s="200">
        <v>120</v>
      </c>
      <c r="I137" s="201"/>
      <c r="J137" s="197"/>
      <c r="K137" s="197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146</v>
      </c>
      <c r="AU137" s="206" t="s">
        <v>91</v>
      </c>
      <c r="AV137" s="13" t="s">
        <v>91</v>
      </c>
      <c r="AW137" s="13" t="s">
        <v>41</v>
      </c>
      <c r="AX137" s="13" t="s">
        <v>81</v>
      </c>
      <c r="AY137" s="206" t="s">
        <v>133</v>
      </c>
    </row>
    <row r="138" spans="1:65" s="14" customFormat="1">
      <c r="B138" s="207"/>
      <c r="C138" s="208"/>
      <c r="D138" s="189" t="s">
        <v>146</v>
      </c>
      <c r="E138" s="209" t="s">
        <v>35</v>
      </c>
      <c r="F138" s="210" t="s">
        <v>148</v>
      </c>
      <c r="G138" s="208"/>
      <c r="H138" s="211">
        <v>370</v>
      </c>
      <c r="I138" s="212"/>
      <c r="J138" s="208"/>
      <c r="K138" s="208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146</v>
      </c>
      <c r="AU138" s="217" t="s">
        <v>91</v>
      </c>
      <c r="AV138" s="14" t="s">
        <v>140</v>
      </c>
      <c r="AW138" s="14" t="s">
        <v>41</v>
      </c>
      <c r="AX138" s="14" t="s">
        <v>89</v>
      </c>
      <c r="AY138" s="217" t="s">
        <v>133</v>
      </c>
    </row>
    <row r="139" spans="1:65" s="2" customFormat="1" ht="16.5" customHeight="1">
      <c r="A139" s="37"/>
      <c r="B139" s="38"/>
      <c r="C139" s="176" t="s">
        <v>171</v>
      </c>
      <c r="D139" s="176" t="s">
        <v>135</v>
      </c>
      <c r="E139" s="177" t="s">
        <v>198</v>
      </c>
      <c r="F139" s="178" t="s">
        <v>199</v>
      </c>
      <c r="G139" s="179" t="s">
        <v>193</v>
      </c>
      <c r="H139" s="180">
        <v>440</v>
      </c>
      <c r="I139" s="181"/>
      <c r="J139" s="182">
        <f>ROUND(I139*H139,2)</f>
        <v>0</v>
      </c>
      <c r="K139" s="178" t="s">
        <v>139</v>
      </c>
      <c r="L139" s="42"/>
      <c r="M139" s="183" t="s">
        <v>35</v>
      </c>
      <c r="N139" s="184" t="s">
        <v>52</v>
      </c>
      <c r="O139" s="67"/>
      <c r="P139" s="185">
        <f>O139*H139</f>
        <v>0</v>
      </c>
      <c r="Q139" s="185">
        <v>0</v>
      </c>
      <c r="R139" s="185">
        <f>Q139*H139</f>
        <v>0</v>
      </c>
      <c r="S139" s="185">
        <v>0.115</v>
      </c>
      <c r="T139" s="186">
        <f>S139*H139</f>
        <v>50.6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7" t="s">
        <v>140</v>
      </c>
      <c r="AT139" s="187" t="s">
        <v>135</v>
      </c>
      <c r="AU139" s="187" t="s">
        <v>91</v>
      </c>
      <c r="AY139" s="19" t="s">
        <v>133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9" t="s">
        <v>89</v>
      </c>
      <c r="BK139" s="188">
        <f>ROUND(I139*H139,2)</f>
        <v>0</v>
      </c>
      <c r="BL139" s="19" t="s">
        <v>140</v>
      </c>
      <c r="BM139" s="187" t="s">
        <v>200</v>
      </c>
    </row>
    <row r="140" spans="1:65" s="2" customFormat="1">
      <c r="A140" s="37"/>
      <c r="B140" s="38"/>
      <c r="C140" s="39"/>
      <c r="D140" s="189" t="s">
        <v>142</v>
      </c>
      <c r="E140" s="39"/>
      <c r="F140" s="190" t="s">
        <v>199</v>
      </c>
      <c r="G140" s="39"/>
      <c r="H140" s="39"/>
      <c r="I140" s="191"/>
      <c r="J140" s="39"/>
      <c r="K140" s="39"/>
      <c r="L140" s="42"/>
      <c r="M140" s="192"/>
      <c r="N140" s="193"/>
      <c r="O140" s="67"/>
      <c r="P140" s="67"/>
      <c r="Q140" s="67"/>
      <c r="R140" s="67"/>
      <c r="S140" s="67"/>
      <c r="T140" s="68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9" t="s">
        <v>142</v>
      </c>
      <c r="AU140" s="19" t="s">
        <v>91</v>
      </c>
    </row>
    <row r="141" spans="1:65" s="13" customFormat="1">
      <c r="B141" s="196"/>
      <c r="C141" s="197"/>
      <c r="D141" s="189" t="s">
        <v>146</v>
      </c>
      <c r="E141" s="198" t="s">
        <v>35</v>
      </c>
      <c r="F141" s="199" t="s">
        <v>201</v>
      </c>
      <c r="G141" s="197"/>
      <c r="H141" s="200">
        <v>440</v>
      </c>
      <c r="I141" s="201"/>
      <c r="J141" s="197"/>
      <c r="K141" s="197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146</v>
      </c>
      <c r="AU141" s="206" t="s">
        <v>91</v>
      </c>
      <c r="AV141" s="13" t="s">
        <v>91</v>
      </c>
      <c r="AW141" s="13" t="s">
        <v>41</v>
      </c>
      <c r="AX141" s="13" t="s">
        <v>81</v>
      </c>
      <c r="AY141" s="206" t="s">
        <v>133</v>
      </c>
    </row>
    <row r="142" spans="1:65" s="14" customFormat="1">
      <c r="B142" s="207"/>
      <c r="C142" s="208"/>
      <c r="D142" s="189" t="s">
        <v>146</v>
      </c>
      <c r="E142" s="209" t="s">
        <v>35</v>
      </c>
      <c r="F142" s="210" t="s">
        <v>148</v>
      </c>
      <c r="G142" s="208"/>
      <c r="H142" s="211">
        <v>440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146</v>
      </c>
      <c r="AU142" s="217" t="s">
        <v>91</v>
      </c>
      <c r="AV142" s="14" t="s">
        <v>140</v>
      </c>
      <c r="AW142" s="14" t="s">
        <v>41</v>
      </c>
      <c r="AX142" s="14" t="s">
        <v>89</v>
      </c>
      <c r="AY142" s="217" t="s">
        <v>133</v>
      </c>
    </row>
    <row r="143" spans="1:65" s="2" customFormat="1" ht="16.5" customHeight="1">
      <c r="A143" s="37"/>
      <c r="B143" s="38"/>
      <c r="C143" s="176" t="s">
        <v>202</v>
      </c>
      <c r="D143" s="176" t="s">
        <v>135</v>
      </c>
      <c r="E143" s="177" t="s">
        <v>203</v>
      </c>
      <c r="F143" s="178" t="s">
        <v>204</v>
      </c>
      <c r="G143" s="179" t="s">
        <v>193</v>
      </c>
      <c r="H143" s="180">
        <v>5</v>
      </c>
      <c r="I143" s="181"/>
      <c r="J143" s="182">
        <f>ROUND(I143*H143,2)</f>
        <v>0</v>
      </c>
      <c r="K143" s="178" t="s">
        <v>139</v>
      </c>
      <c r="L143" s="42"/>
      <c r="M143" s="183" t="s">
        <v>35</v>
      </c>
      <c r="N143" s="184" t="s">
        <v>52</v>
      </c>
      <c r="O143" s="67"/>
      <c r="P143" s="185">
        <f>O143*H143</f>
        <v>0</v>
      </c>
      <c r="Q143" s="185">
        <v>2.1930000000000002E-2</v>
      </c>
      <c r="R143" s="185">
        <f>Q143*H143</f>
        <v>0.10965000000000001</v>
      </c>
      <c r="S143" s="185">
        <v>0</v>
      </c>
      <c r="T143" s="18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7" t="s">
        <v>140</v>
      </c>
      <c r="AT143" s="187" t="s">
        <v>135</v>
      </c>
      <c r="AU143" s="187" t="s">
        <v>91</v>
      </c>
      <c r="AY143" s="19" t="s">
        <v>133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9" t="s">
        <v>89</v>
      </c>
      <c r="BK143" s="188">
        <f>ROUND(I143*H143,2)</f>
        <v>0</v>
      </c>
      <c r="BL143" s="19" t="s">
        <v>140</v>
      </c>
      <c r="BM143" s="187" t="s">
        <v>205</v>
      </c>
    </row>
    <row r="144" spans="1:65" s="2" customFormat="1">
      <c r="A144" s="37"/>
      <c r="B144" s="38"/>
      <c r="C144" s="39"/>
      <c r="D144" s="189" t="s">
        <v>142</v>
      </c>
      <c r="E144" s="39"/>
      <c r="F144" s="190" t="s">
        <v>204</v>
      </c>
      <c r="G144" s="39"/>
      <c r="H144" s="39"/>
      <c r="I144" s="191"/>
      <c r="J144" s="39"/>
      <c r="K144" s="39"/>
      <c r="L144" s="42"/>
      <c r="M144" s="192"/>
      <c r="N144" s="193"/>
      <c r="O144" s="67"/>
      <c r="P144" s="67"/>
      <c r="Q144" s="67"/>
      <c r="R144" s="67"/>
      <c r="S144" s="67"/>
      <c r="T144" s="68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9" t="s">
        <v>142</v>
      </c>
      <c r="AU144" s="19" t="s">
        <v>91</v>
      </c>
    </row>
    <row r="145" spans="1:65" s="13" customFormat="1">
      <c r="B145" s="196"/>
      <c r="C145" s="197"/>
      <c r="D145" s="189" t="s">
        <v>146</v>
      </c>
      <c r="E145" s="198" t="s">
        <v>35</v>
      </c>
      <c r="F145" s="199" t="s">
        <v>206</v>
      </c>
      <c r="G145" s="197"/>
      <c r="H145" s="200">
        <v>5</v>
      </c>
      <c r="I145" s="201"/>
      <c r="J145" s="197"/>
      <c r="K145" s="197"/>
      <c r="L145" s="202"/>
      <c r="M145" s="203"/>
      <c r="N145" s="204"/>
      <c r="O145" s="204"/>
      <c r="P145" s="204"/>
      <c r="Q145" s="204"/>
      <c r="R145" s="204"/>
      <c r="S145" s="204"/>
      <c r="T145" s="205"/>
      <c r="AT145" s="206" t="s">
        <v>146</v>
      </c>
      <c r="AU145" s="206" t="s">
        <v>91</v>
      </c>
      <c r="AV145" s="13" t="s">
        <v>91</v>
      </c>
      <c r="AW145" s="13" t="s">
        <v>41</v>
      </c>
      <c r="AX145" s="13" t="s">
        <v>81</v>
      </c>
      <c r="AY145" s="206" t="s">
        <v>133</v>
      </c>
    </row>
    <row r="146" spans="1:65" s="14" customFormat="1">
      <c r="B146" s="207"/>
      <c r="C146" s="208"/>
      <c r="D146" s="189" t="s">
        <v>146</v>
      </c>
      <c r="E146" s="209" t="s">
        <v>35</v>
      </c>
      <c r="F146" s="210" t="s">
        <v>148</v>
      </c>
      <c r="G146" s="208"/>
      <c r="H146" s="211">
        <v>5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146</v>
      </c>
      <c r="AU146" s="217" t="s">
        <v>91</v>
      </c>
      <c r="AV146" s="14" t="s">
        <v>140</v>
      </c>
      <c r="AW146" s="14" t="s">
        <v>41</v>
      </c>
      <c r="AX146" s="14" t="s">
        <v>89</v>
      </c>
      <c r="AY146" s="217" t="s">
        <v>133</v>
      </c>
    </row>
    <row r="147" spans="1:65" s="2" customFormat="1" ht="24.15" customHeight="1">
      <c r="A147" s="37"/>
      <c r="B147" s="38"/>
      <c r="C147" s="176" t="s">
        <v>178</v>
      </c>
      <c r="D147" s="176" t="s">
        <v>135</v>
      </c>
      <c r="E147" s="177" t="s">
        <v>207</v>
      </c>
      <c r="F147" s="178" t="s">
        <v>208</v>
      </c>
      <c r="G147" s="179" t="s">
        <v>209</v>
      </c>
      <c r="H147" s="180">
        <v>1800</v>
      </c>
      <c r="I147" s="181"/>
      <c r="J147" s="182">
        <f>ROUND(I147*H147,2)</f>
        <v>0</v>
      </c>
      <c r="K147" s="178" t="s">
        <v>139</v>
      </c>
      <c r="L147" s="42"/>
      <c r="M147" s="183" t="s">
        <v>35</v>
      </c>
      <c r="N147" s="184" t="s">
        <v>52</v>
      </c>
      <c r="O147" s="67"/>
      <c r="P147" s="185">
        <f>O147*H147</f>
        <v>0</v>
      </c>
      <c r="Q147" s="185">
        <v>3.0000000000000001E-5</v>
      </c>
      <c r="R147" s="185">
        <f>Q147*H147</f>
        <v>5.3999999999999999E-2</v>
      </c>
      <c r="S147" s="185">
        <v>0</v>
      </c>
      <c r="T147" s="18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7" t="s">
        <v>140</v>
      </c>
      <c r="AT147" s="187" t="s">
        <v>135</v>
      </c>
      <c r="AU147" s="187" t="s">
        <v>91</v>
      </c>
      <c r="AY147" s="19" t="s">
        <v>133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9" t="s">
        <v>89</v>
      </c>
      <c r="BK147" s="188">
        <f>ROUND(I147*H147,2)</f>
        <v>0</v>
      </c>
      <c r="BL147" s="19" t="s">
        <v>140</v>
      </c>
      <c r="BM147" s="187" t="s">
        <v>210</v>
      </c>
    </row>
    <row r="148" spans="1:65" s="2" customFormat="1" ht="19.2">
      <c r="A148" s="37"/>
      <c r="B148" s="38"/>
      <c r="C148" s="39"/>
      <c r="D148" s="189" t="s">
        <v>142</v>
      </c>
      <c r="E148" s="39"/>
      <c r="F148" s="190" t="s">
        <v>208</v>
      </c>
      <c r="G148" s="39"/>
      <c r="H148" s="39"/>
      <c r="I148" s="191"/>
      <c r="J148" s="39"/>
      <c r="K148" s="39"/>
      <c r="L148" s="42"/>
      <c r="M148" s="192"/>
      <c r="N148" s="193"/>
      <c r="O148" s="67"/>
      <c r="P148" s="67"/>
      <c r="Q148" s="67"/>
      <c r="R148" s="67"/>
      <c r="S148" s="67"/>
      <c r="T148" s="68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9" t="s">
        <v>142</v>
      </c>
      <c r="AU148" s="19" t="s">
        <v>91</v>
      </c>
    </row>
    <row r="149" spans="1:65" s="13" customFormat="1">
      <c r="B149" s="196"/>
      <c r="C149" s="197"/>
      <c r="D149" s="189" t="s">
        <v>146</v>
      </c>
      <c r="E149" s="198" t="s">
        <v>35</v>
      </c>
      <c r="F149" s="199" t="s">
        <v>211</v>
      </c>
      <c r="G149" s="197"/>
      <c r="H149" s="200">
        <v>1800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146</v>
      </c>
      <c r="AU149" s="206" t="s">
        <v>91</v>
      </c>
      <c r="AV149" s="13" t="s">
        <v>91</v>
      </c>
      <c r="AW149" s="13" t="s">
        <v>41</v>
      </c>
      <c r="AX149" s="13" t="s">
        <v>81</v>
      </c>
      <c r="AY149" s="206" t="s">
        <v>133</v>
      </c>
    </row>
    <row r="150" spans="1:65" s="14" customFormat="1">
      <c r="B150" s="207"/>
      <c r="C150" s="208"/>
      <c r="D150" s="189" t="s">
        <v>146</v>
      </c>
      <c r="E150" s="209" t="s">
        <v>35</v>
      </c>
      <c r="F150" s="210" t="s">
        <v>148</v>
      </c>
      <c r="G150" s="208"/>
      <c r="H150" s="211">
        <v>1800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146</v>
      </c>
      <c r="AU150" s="217" t="s">
        <v>91</v>
      </c>
      <c r="AV150" s="14" t="s">
        <v>140</v>
      </c>
      <c r="AW150" s="14" t="s">
        <v>41</v>
      </c>
      <c r="AX150" s="14" t="s">
        <v>89</v>
      </c>
      <c r="AY150" s="217" t="s">
        <v>133</v>
      </c>
    </row>
    <row r="151" spans="1:65" s="2" customFormat="1" ht="24.15" customHeight="1">
      <c r="A151" s="37"/>
      <c r="B151" s="38"/>
      <c r="C151" s="176" t="s">
        <v>212</v>
      </c>
      <c r="D151" s="176" t="s">
        <v>135</v>
      </c>
      <c r="E151" s="177" t="s">
        <v>213</v>
      </c>
      <c r="F151" s="178" t="s">
        <v>214</v>
      </c>
      <c r="G151" s="179" t="s">
        <v>215</v>
      </c>
      <c r="H151" s="180">
        <v>150</v>
      </c>
      <c r="I151" s="181"/>
      <c r="J151" s="182">
        <f>ROUND(I151*H151,2)</f>
        <v>0</v>
      </c>
      <c r="K151" s="178" t="s">
        <v>139</v>
      </c>
      <c r="L151" s="42"/>
      <c r="M151" s="183" t="s">
        <v>35</v>
      </c>
      <c r="N151" s="184" t="s">
        <v>52</v>
      </c>
      <c r="O151" s="67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7" t="s">
        <v>140</v>
      </c>
      <c r="AT151" s="187" t="s">
        <v>135</v>
      </c>
      <c r="AU151" s="187" t="s">
        <v>91</v>
      </c>
      <c r="AY151" s="19" t="s">
        <v>133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9" t="s">
        <v>89</v>
      </c>
      <c r="BK151" s="188">
        <f>ROUND(I151*H151,2)</f>
        <v>0</v>
      </c>
      <c r="BL151" s="19" t="s">
        <v>140</v>
      </c>
      <c r="BM151" s="187" t="s">
        <v>216</v>
      </c>
    </row>
    <row r="152" spans="1:65" s="2" customFormat="1" ht="19.2">
      <c r="A152" s="37"/>
      <c r="B152" s="38"/>
      <c r="C152" s="39"/>
      <c r="D152" s="189" t="s">
        <v>142</v>
      </c>
      <c r="E152" s="39"/>
      <c r="F152" s="190" t="s">
        <v>214</v>
      </c>
      <c r="G152" s="39"/>
      <c r="H152" s="39"/>
      <c r="I152" s="191"/>
      <c r="J152" s="39"/>
      <c r="K152" s="39"/>
      <c r="L152" s="42"/>
      <c r="M152" s="192"/>
      <c r="N152" s="193"/>
      <c r="O152" s="67"/>
      <c r="P152" s="67"/>
      <c r="Q152" s="67"/>
      <c r="R152" s="67"/>
      <c r="S152" s="67"/>
      <c r="T152" s="68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9" t="s">
        <v>142</v>
      </c>
      <c r="AU152" s="19" t="s">
        <v>91</v>
      </c>
    </row>
    <row r="153" spans="1:65" s="13" customFormat="1">
      <c r="B153" s="196"/>
      <c r="C153" s="197"/>
      <c r="D153" s="189" t="s">
        <v>146</v>
      </c>
      <c r="E153" s="198" t="s">
        <v>35</v>
      </c>
      <c r="F153" s="199" t="s">
        <v>217</v>
      </c>
      <c r="G153" s="197"/>
      <c r="H153" s="200">
        <v>150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146</v>
      </c>
      <c r="AU153" s="206" t="s">
        <v>91</v>
      </c>
      <c r="AV153" s="13" t="s">
        <v>91</v>
      </c>
      <c r="AW153" s="13" t="s">
        <v>41</v>
      </c>
      <c r="AX153" s="13" t="s">
        <v>81</v>
      </c>
      <c r="AY153" s="206" t="s">
        <v>133</v>
      </c>
    </row>
    <row r="154" spans="1:65" s="14" customFormat="1">
      <c r="B154" s="207"/>
      <c r="C154" s="208"/>
      <c r="D154" s="189" t="s">
        <v>146</v>
      </c>
      <c r="E154" s="209" t="s">
        <v>35</v>
      </c>
      <c r="F154" s="210" t="s">
        <v>148</v>
      </c>
      <c r="G154" s="208"/>
      <c r="H154" s="211">
        <v>150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146</v>
      </c>
      <c r="AU154" s="217" t="s">
        <v>91</v>
      </c>
      <c r="AV154" s="14" t="s">
        <v>140</v>
      </c>
      <c r="AW154" s="14" t="s">
        <v>41</v>
      </c>
      <c r="AX154" s="14" t="s">
        <v>89</v>
      </c>
      <c r="AY154" s="217" t="s">
        <v>133</v>
      </c>
    </row>
    <row r="155" spans="1:65" s="2" customFormat="1" ht="24.15" customHeight="1">
      <c r="A155" s="37"/>
      <c r="B155" s="38"/>
      <c r="C155" s="176" t="s">
        <v>182</v>
      </c>
      <c r="D155" s="176" t="s">
        <v>135</v>
      </c>
      <c r="E155" s="177" t="s">
        <v>218</v>
      </c>
      <c r="F155" s="178" t="s">
        <v>219</v>
      </c>
      <c r="G155" s="179" t="s">
        <v>193</v>
      </c>
      <c r="H155" s="180">
        <v>24.8</v>
      </c>
      <c r="I155" s="181"/>
      <c r="J155" s="182">
        <f>ROUND(I155*H155,2)</f>
        <v>0</v>
      </c>
      <c r="K155" s="178" t="s">
        <v>139</v>
      </c>
      <c r="L155" s="42"/>
      <c r="M155" s="183" t="s">
        <v>35</v>
      </c>
      <c r="N155" s="184" t="s">
        <v>52</v>
      </c>
      <c r="O155" s="67"/>
      <c r="P155" s="185">
        <f>O155*H155</f>
        <v>0</v>
      </c>
      <c r="Q155" s="185">
        <v>8.6800000000000002E-3</v>
      </c>
      <c r="R155" s="185">
        <f>Q155*H155</f>
        <v>0.21526400000000001</v>
      </c>
      <c r="S155" s="185">
        <v>0</v>
      </c>
      <c r="T155" s="18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7" t="s">
        <v>140</v>
      </c>
      <c r="AT155" s="187" t="s">
        <v>135</v>
      </c>
      <c r="AU155" s="187" t="s">
        <v>91</v>
      </c>
      <c r="AY155" s="19" t="s">
        <v>133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9" t="s">
        <v>89</v>
      </c>
      <c r="BK155" s="188">
        <f>ROUND(I155*H155,2)</f>
        <v>0</v>
      </c>
      <c r="BL155" s="19" t="s">
        <v>140</v>
      </c>
      <c r="BM155" s="187" t="s">
        <v>220</v>
      </c>
    </row>
    <row r="156" spans="1:65" s="2" customFormat="1" ht="19.2">
      <c r="A156" s="37"/>
      <c r="B156" s="38"/>
      <c r="C156" s="39"/>
      <c r="D156" s="189" t="s">
        <v>142</v>
      </c>
      <c r="E156" s="39"/>
      <c r="F156" s="190" t="s">
        <v>219</v>
      </c>
      <c r="G156" s="39"/>
      <c r="H156" s="39"/>
      <c r="I156" s="191"/>
      <c r="J156" s="39"/>
      <c r="K156" s="39"/>
      <c r="L156" s="42"/>
      <c r="M156" s="192"/>
      <c r="N156" s="193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9" t="s">
        <v>142</v>
      </c>
      <c r="AU156" s="19" t="s">
        <v>91</v>
      </c>
    </row>
    <row r="157" spans="1:65" s="13" customFormat="1">
      <c r="B157" s="196"/>
      <c r="C157" s="197"/>
      <c r="D157" s="189" t="s">
        <v>146</v>
      </c>
      <c r="E157" s="198" t="s">
        <v>35</v>
      </c>
      <c r="F157" s="199" t="s">
        <v>221</v>
      </c>
      <c r="G157" s="197"/>
      <c r="H157" s="200">
        <v>3.9</v>
      </c>
      <c r="I157" s="201"/>
      <c r="J157" s="197"/>
      <c r="K157" s="197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146</v>
      </c>
      <c r="AU157" s="206" t="s">
        <v>91</v>
      </c>
      <c r="AV157" s="13" t="s">
        <v>91</v>
      </c>
      <c r="AW157" s="13" t="s">
        <v>41</v>
      </c>
      <c r="AX157" s="13" t="s">
        <v>81</v>
      </c>
      <c r="AY157" s="206" t="s">
        <v>133</v>
      </c>
    </row>
    <row r="158" spans="1:65" s="13" customFormat="1">
      <c r="B158" s="196"/>
      <c r="C158" s="197"/>
      <c r="D158" s="189" t="s">
        <v>146</v>
      </c>
      <c r="E158" s="198" t="s">
        <v>35</v>
      </c>
      <c r="F158" s="199" t="s">
        <v>222</v>
      </c>
      <c r="G158" s="197"/>
      <c r="H158" s="200">
        <v>1.3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146</v>
      </c>
      <c r="AU158" s="206" t="s">
        <v>91</v>
      </c>
      <c r="AV158" s="13" t="s">
        <v>91</v>
      </c>
      <c r="AW158" s="13" t="s">
        <v>41</v>
      </c>
      <c r="AX158" s="13" t="s">
        <v>81</v>
      </c>
      <c r="AY158" s="206" t="s">
        <v>133</v>
      </c>
    </row>
    <row r="159" spans="1:65" s="13" customFormat="1">
      <c r="B159" s="196"/>
      <c r="C159" s="197"/>
      <c r="D159" s="189" t="s">
        <v>146</v>
      </c>
      <c r="E159" s="198" t="s">
        <v>35</v>
      </c>
      <c r="F159" s="199" t="s">
        <v>223</v>
      </c>
      <c r="G159" s="197"/>
      <c r="H159" s="200">
        <v>1.2</v>
      </c>
      <c r="I159" s="201"/>
      <c r="J159" s="197"/>
      <c r="K159" s="197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146</v>
      </c>
      <c r="AU159" s="206" t="s">
        <v>91</v>
      </c>
      <c r="AV159" s="13" t="s">
        <v>91</v>
      </c>
      <c r="AW159" s="13" t="s">
        <v>41</v>
      </c>
      <c r="AX159" s="13" t="s">
        <v>81</v>
      </c>
      <c r="AY159" s="206" t="s">
        <v>133</v>
      </c>
    </row>
    <row r="160" spans="1:65" s="15" customFormat="1">
      <c r="B160" s="218"/>
      <c r="C160" s="219"/>
      <c r="D160" s="189" t="s">
        <v>146</v>
      </c>
      <c r="E160" s="220" t="s">
        <v>35</v>
      </c>
      <c r="F160" s="221" t="s">
        <v>224</v>
      </c>
      <c r="G160" s="219"/>
      <c r="H160" s="222">
        <v>6.4</v>
      </c>
      <c r="I160" s="223"/>
      <c r="J160" s="219"/>
      <c r="K160" s="219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146</v>
      </c>
      <c r="AU160" s="228" t="s">
        <v>91</v>
      </c>
      <c r="AV160" s="15" t="s">
        <v>156</v>
      </c>
      <c r="AW160" s="15" t="s">
        <v>41</v>
      </c>
      <c r="AX160" s="15" t="s">
        <v>81</v>
      </c>
      <c r="AY160" s="228" t="s">
        <v>133</v>
      </c>
    </row>
    <row r="161" spans="1:65" s="13" customFormat="1">
      <c r="B161" s="196"/>
      <c r="C161" s="197"/>
      <c r="D161" s="189" t="s">
        <v>146</v>
      </c>
      <c r="E161" s="198" t="s">
        <v>35</v>
      </c>
      <c r="F161" s="199" t="s">
        <v>225</v>
      </c>
      <c r="G161" s="197"/>
      <c r="H161" s="200">
        <v>17.600000000000001</v>
      </c>
      <c r="I161" s="201"/>
      <c r="J161" s="197"/>
      <c r="K161" s="197"/>
      <c r="L161" s="202"/>
      <c r="M161" s="203"/>
      <c r="N161" s="204"/>
      <c r="O161" s="204"/>
      <c r="P161" s="204"/>
      <c r="Q161" s="204"/>
      <c r="R161" s="204"/>
      <c r="S161" s="204"/>
      <c r="T161" s="205"/>
      <c r="AT161" s="206" t="s">
        <v>146</v>
      </c>
      <c r="AU161" s="206" t="s">
        <v>91</v>
      </c>
      <c r="AV161" s="13" t="s">
        <v>91</v>
      </c>
      <c r="AW161" s="13" t="s">
        <v>41</v>
      </c>
      <c r="AX161" s="13" t="s">
        <v>81</v>
      </c>
      <c r="AY161" s="206" t="s">
        <v>133</v>
      </c>
    </row>
    <row r="162" spans="1:65" s="13" customFormat="1">
      <c r="B162" s="196"/>
      <c r="C162" s="197"/>
      <c r="D162" s="189" t="s">
        <v>146</v>
      </c>
      <c r="E162" s="198" t="s">
        <v>35</v>
      </c>
      <c r="F162" s="199" t="s">
        <v>226</v>
      </c>
      <c r="G162" s="197"/>
      <c r="H162" s="200">
        <v>0.8</v>
      </c>
      <c r="I162" s="201"/>
      <c r="J162" s="197"/>
      <c r="K162" s="197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146</v>
      </c>
      <c r="AU162" s="206" t="s">
        <v>91</v>
      </c>
      <c r="AV162" s="13" t="s">
        <v>91</v>
      </c>
      <c r="AW162" s="13" t="s">
        <v>41</v>
      </c>
      <c r="AX162" s="13" t="s">
        <v>81</v>
      </c>
      <c r="AY162" s="206" t="s">
        <v>133</v>
      </c>
    </row>
    <row r="163" spans="1:65" s="15" customFormat="1">
      <c r="B163" s="218"/>
      <c r="C163" s="219"/>
      <c r="D163" s="189" t="s">
        <v>146</v>
      </c>
      <c r="E163" s="220" t="s">
        <v>35</v>
      </c>
      <c r="F163" s="221" t="s">
        <v>224</v>
      </c>
      <c r="G163" s="219"/>
      <c r="H163" s="222">
        <v>18.399999999999999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146</v>
      </c>
      <c r="AU163" s="228" t="s">
        <v>91</v>
      </c>
      <c r="AV163" s="15" t="s">
        <v>156</v>
      </c>
      <c r="AW163" s="15" t="s">
        <v>41</v>
      </c>
      <c r="AX163" s="15" t="s">
        <v>81</v>
      </c>
      <c r="AY163" s="228" t="s">
        <v>133</v>
      </c>
    </row>
    <row r="164" spans="1:65" s="14" customFormat="1">
      <c r="B164" s="207"/>
      <c r="C164" s="208"/>
      <c r="D164" s="189" t="s">
        <v>146</v>
      </c>
      <c r="E164" s="209" t="s">
        <v>35</v>
      </c>
      <c r="F164" s="210" t="s">
        <v>148</v>
      </c>
      <c r="G164" s="208"/>
      <c r="H164" s="211">
        <v>24.8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146</v>
      </c>
      <c r="AU164" s="217" t="s">
        <v>91</v>
      </c>
      <c r="AV164" s="14" t="s">
        <v>140</v>
      </c>
      <c r="AW164" s="14" t="s">
        <v>41</v>
      </c>
      <c r="AX164" s="14" t="s">
        <v>89</v>
      </c>
      <c r="AY164" s="217" t="s">
        <v>133</v>
      </c>
    </row>
    <row r="165" spans="1:65" s="2" customFormat="1" ht="24.15" customHeight="1">
      <c r="A165" s="37"/>
      <c r="B165" s="38"/>
      <c r="C165" s="176" t="s">
        <v>8</v>
      </c>
      <c r="D165" s="176" t="s">
        <v>135</v>
      </c>
      <c r="E165" s="177" t="s">
        <v>227</v>
      </c>
      <c r="F165" s="178" t="s">
        <v>228</v>
      </c>
      <c r="G165" s="179" t="s">
        <v>193</v>
      </c>
      <c r="H165" s="180">
        <v>2</v>
      </c>
      <c r="I165" s="181"/>
      <c r="J165" s="182">
        <f>ROUND(I165*H165,2)</f>
        <v>0</v>
      </c>
      <c r="K165" s="178" t="s">
        <v>139</v>
      </c>
      <c r="L165" s="42"/>
      <c r="M165" s="183" t="s">
        <v>35</v>
      </c>
      <c r="N165" s="184" t="s">
        <v>52</v>
      </c>
      <c r="O165" s="67"/>
      <c r="P165" s="185">
        <f>O165*H165</f>
        <v>0</v>
      </c>
      <c r="Q165" s="185">
        <v>1.269E-2</v>
      </c>
      <c r="R165" s="185">
        <f>Q165*H165</f>
        <v>2.538E-2</v>
      </c>
      <c r="S165" s="185">
        <v>0</v>
      </c>
      <c r="T165" s="18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7" t="s">
        <v>140</v>
      </c>
      <c r="AT165" s="187" t="s">
        <v>135</v>
      </c>
      <c r="AU165" s="187" t="s">
        <v>91</v>
      </c>
      <c r="AY165" s="19" t="s">
        <v>133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9" t="s">
        <v>89</v>
      </c>
      <c r="BK165" s="188">
        <f>ROUND(I165*H165,2)</f>
        <v>0</v>
      </c>
      <c r="BL165" s="19" t="s">
        <v>140</v>
      </c>
      <c r="BM165" s="187" t="s">
        <v>229</v>
      </c>
    </row>
    <row r="166" spans="1:65" s="2" customFormat="1" ht="19.2">
      <c r="A166" s="37"/>
      <c r="B166" s="38"/>
      <c r="C166" s="39"/>
      <c r="D166" s="189" t="s">
        <v>142</v>
      </c>
      <c r="E166" s="39"/>
      <c r="F166" s="190" t="s">
        <v>228</v>
      </c>
      <c r="G166" s="39"/>
      <c r="H166" s="39"/>
      <c r="I166" s="191"/>
      <c r="J166" s="39"/>
      <c r="K166" s="39"/>
      <c r="L166" s="42"/>
      <c r="M166" s="192"/>
      <c r="N166" s="193"/>
      <c r="O166" s="67"/>
      <c r="P166" s="67"/>
      <c r="Q166" s="67"/>
      <c r="R166" s="67"/>
      <c r="S166" s="67"/>
      <c r="T166" s="68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9" t="s">
        <v>142</v>
      </c>
      <c r="AU166" s="19" t="s">
        <v>91</v>
      </c>
    </row>
    <row r="167" spans="1:65" s="13" customFormat="1">
      <c r="B167" s="196"/>
      <c r="C167" s="197"/>
      <c r="D167" s="189" t="s">
        <v>146</v>
      </c>
      <c r="E167" s="198" t="s">
        <v>35</v>
      </c>
      <c r="F167" s="199" t="s">
        <v>230</v>
      </c>
      <c r="G167" s="197"/>
      <c r="H167" s="200">
        <v>1.2</v>
      </c>
      <c r="I167" s="201"/>
      <c r="J167" s="197"/>
      <c r="K167" s="197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146</v>
      </c>
      <c r="AU167" s="206" t="s">
        <v>91</v>
      </c>
      <c r="AV167" s="13" t="s">
        <v>91</v>
      </c>
      <c r="AW167" s="13" t="s">
        <v>41</v>
      </c>
      <c r="AX167" s="13" t="s">
        <v>81</v>
      </c>
      <c r="AY167" s="206" t="s">
        <v>133</v>
      </c>
    </row>
    <row r="168" spans="1:65" s="15" customFormat="1">
      <c r="B168" s="218"/>
      <c r="C168" s="219"/>
      <c r="D168" s="189" t="s">
        <v>146</v>
      </c>
      <c r="E168" s="220" t="s">
        <v>35</v>
      </c>
      <c r="F168" s="221" t="s">
        <v>224</v>
      </c>
      <c r="G168" s="219"/>
      <c r="H168" s="222">
        <v>1.2</v>
      </c>
      <c r="I168" s="223"/>
      <c r="J168" s="219"/>
      <c r="K168" s="219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146</v>
      </c>
      <c r="AU168" s="228" t="s">
        <v>91</v>
      </c>
      <c r="AV168" s="15" t="s">
        <v>156</v>
      </c>
      <c r="AW168" s="15" t="s">
        <v>41</v>
      </c>
      <c r="AX168" s="15" t="s">
        <v>81</v>
      </c>
      <c r="AY168" s="228" t="s">
        <v>133</v>
      </c>
    </row>
    <row r="169" spans="1:65" s="13" customFormat="1">
      <c r="B169" s="196"/>
      <c r="C169" s="197"/>
      <c r="D169" s="189" t="s">
        <v>146</v>
      </c>
      <c r="E169" s="198" t="s">
        <v>35</v>
      </c>
      <c r="F169" s="199" t="s">
        <v>231</v>
      </c>
      <c r="G169" s="197"/>
      <c r="H169" s="200">
        <v>0.8</v>
      </c>
      <c r="I169" s="201"/>
      <c r="J169" s="197"/>
      <c r="K169" s="197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146</v>
      </c>
      <c r="AU169" s="206" t="s">
        <v>91</v>
      </c>
      <c r="AV169" s="13" t="s">
        <v>91</v>
      </c>
      <c r="AW169" s="13" t="s">
        <v>41</v>
      </c>
      <c r="AX169" s="13" t="s">
        <v>81</v>
      </c>
      <c r="AY169" s="206" t="s">
        <v>133</v>
      </c>
    </row>
    <row r="170" spans="1:65" s="15" customFormat="1">
      <c r="B170" s="218"/>
      <c r="C170" s="219"/>
      <c r="D170" s="189" t="s">
        <v>146</v>
      </c>
      <c r="E170" s="220" t="s">
        <v>35</v>
      </c>
      <c r="F170" s="221" t="s">
        <v>224</v>
      </c>
      <c r="G170" s="219"/>
      <c r="H170" s="222">
        <v>0.8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146</v>
      </c>
      <c r="AU170" s="228" t="s">
        <v>91</v>
      </c>
      <c r="AV170" s="15" t="s">
        <v>156</v>
      </c>
      <c r="AW170" s="15" t="s">
        <v>41</v>
      </c>
      <c r="AX170" s="15" t="s">
        <v>81</v>
      </c>
      <c r="AY170" s="228" t="s">
        <v>133</v>
      </c>
    </row>
    <row r="171" spans="1:65" s="14" customFormat="1">
      <c r="B171" s="207"/>
      <c r="C171" s="208"/>
      <c r="D171" s="189" t="s">
        <v>146</v>
      </c>
      <c r="E171" s="209" t="s">
        <v>35</v>
      </c>
      <c r="F171" s="210" t="s">
        <v>148</v>
      </c>
      <c r="G171" s="208"/>
      <c r="H171" s="211">
        <v>2</v>
      </c>
      <c r="I171" s="212"/>
      <c r="J171" s="208"/>
      <c r="K171" s="208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146</v>
      </c>
      <c r="AU171" s="217" t="s">
        <v>91</v>
      </c>
      <c r="AV171" s="14" t="s">
        <v>140</v>
      </c>
      <c r="AW171" s="14" t="s">
        <v>41</v>
      </c>
      <c r="AX171" s="14" t="s">
        <v>89</v>
      </c>
      <c r="AY171" s="217" t="s">
        <v>133</v>
      </c>
    </row>
    <row r="172" spans="1:65" s="2" customFormat="1" ht="24.15" customHeight="1">
      <c r="A172" s="37"/>
      <c r="B172" s="38"/>
      <c r="C172" s="176" t="s">
        <v>187</v>
      </c>
      <c r="D172" s="176" t="s">
        <v>135</v>
      </c>
      <c r="E172" s="177" t="s">
        <v>232</v>
      </c>
      <c r="F172" s="178" t="s">
        <v>233</v>
      </c>
      <c r="G172" s="179" t="s">
        <v>193</v>
      </c>
      <c r="H172" s="180">
        <v>57.2</v>
      </c>
      <c r="I172" s="181"/>
      <c r="J172" s="182">
        <f>ROUND(I172*H172,2)</f>
        <v>0</v>
      </c>
      <c r="K172" s="178" t="s">
        <v>139</v>
      </c>
      <c r="L172" s="42"/>
      <c r="M172" s="183" t="s">
        <v>35</v>
      </c>
      <c r="N172" s="184" t="s">
        <v>52</v>
      </c>
      <c r="O172" s="67"/>
      <c r="P172" s="185">
        <f>O172*H172</f>
        <v>0</v>
      </c>
      <c r="Q172" s="185">
        <v>3.6900000000000002E-2</v>
      </c>
      <c r="R172" s="185">
        <f>Q172*H172</f>
        <v>2.1106800000000003</v>
      </c>
      <c r="S172" s="185">
        <v>0</v>
      </c>
      <c r="T172" s="18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7" t="s">
        <v>140</v>
      </c>
      <c r="AT172" s="187" t="s">
        <v>135</v>
      </c>
      <c r="AU172" s="187" t="s">
        <v>91</v>
      </c>
      <c r="AY172" s="19" t="s">
        <v>133</v>
      </c>
      <c r="BE172" s="188">
        <f>IF(N172="základní",J172,0)</f>
        <v>0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19" t="s">
        <v>89</v>
      </c>
      <c r="BK172" s="188">
        <f>ROUND(I172*H172,2)</f>
        <v>0</v>
      </c>
      <c r="BL172" s="19" t="s">
        <v>140</v>
      </c>
      <c r="BM172" s="187" t="s">
        <v>234</v>
      </c>
    </row>
    <row r="173" spans="1:65" s="2" customFormat="1" ht="19.2">
      <c r="A173" s="37"/>
      <c r="B173" s="38"/>
      <c r="C173" s="39"/>
      <c r="D173" s="189" t="s">
        <v>142</v>
      </c>
      <c r="E173" s="39"/>
      <c r="F173" s="190" t="s">
        <v>233</v>
      </c>
      <c r="G173" s="39"/>
      <c r="H173" s="39"/>
      <c r="I173" s="191"/>
      <c r="J173" s="39"/>
      <c r="K173" s="39"/>
      <c r="L173" s="42"/>
      <c r="M173" s="192"/>
      <c r="N173" s="193"/>
      <c r="O173" s="67"/>
      <c r="P173" s="67"/>
      <c r="Q173" s="67"/>
      <c r="R173" s="67"/>
      <c r="S173" s="67"/>
      <c r="T173" s="68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9" t="s">
        <v>142</v>
      </c>
      <c r="AU173" s="19" t="s">
        <v>91</v>
      </c>
    </row>
    <row r="174" spans="1:65" s="13" customFormat="1">
      <c r="B174" s="196"/>
      <c r="C174" s="197"/>
      <c r="D174" s="189" t="s">
        <v>146</v>
      </c>
      <c r="E174" s="198" t="s">
        <v>35</v>
      </c>
      <c r="F174" s="199" t="s">
        <v>235</v>
      </c>
      <c r="G174" s="197"/>
      <c r="H174" s="200">
        <v>5.2</v>
      </c>
      <c r="I174" s="201"/>
      <c r="J174" s="197"/>
      <c r="K174" s="197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146</v>
      </c>
      <c r="AU174" s="206" t="s">
        <v>91</v>
      </c>
      <c r="AV174" s="13" t="s">
        <v>91</v>
      </c>
      <c r="AW174" s="13" t="s">
        <v>41</v>
      </c>
      <c r="AX174" s="13" t="s">
        <v>81</v>
      </c>
      <c r="AY174" s="206" t="s">
        <v>133</v>
      </c>
    </row>
    <row r="175" spans="1:65" s="13" customFormat="1">
      <c r="B175" s="196"/>
      <c r="C175" s="197"/>
      <c r="D175" s="189" t="s">
        <v>146</v>
      </c>
      <c r="E175" s="198" t="s">
        <v>35</v>
      </c>
      <c r="F175" s="199" t="s">
        <v>236</v>
      </c>
      <c r="G175" s="197"/>
      <c r="H175" s="200">
        <v>52</v>
      </c>
      <c r="I175" s="201"/>
      <c r="J175" s="197"/>
      <c r="K175" s="197"/>
      <c r="L175" s="202"/>
      <c r="M175" s="203"/>
      <c r="N175" s="204"/>
      <c r="O175" s="204"/>
      <c r="P175" s="204"/>
      <c r="Q175" s="204"/>
      <c r="R175" s="204"/>
      <c r="S175" s="204"/>
      <c r="T175" s="205"/>
      <c r="AT175" s="206" t="s">
        <v>146</v>
      </c>
      <c r="AU175" s="206" t="s">
        <v>91</v>
      </c>
      <c r="AV175" s="13" t="s">
        <v>91</v>
      </c>
      <c r="AW175" s="13" t="s">
        <v>41</v>
      </c>
      <c r="AX175" s="13" t="s">
        <v>81</v>
      </c>
      <c r="AY175" s="206" t="s">
        <v>133</v>
      </c>
    </row>
    <row r="176" spans="1:65" s="14" customFormat="1">
      <c r="B176" s="207"/>
      <c r="C176" s="208"/>
      <c r="D176" s="189" t="s">
        <v>146</v>
      </c>
      <c r="E176" s="209" t="s">
        <v>35</v>
      </c>
      <c r="F176" s="210" t="s">
        <v>148</v>
      </c>
      <c r="G176" s="208"/>
      <c r="H176" s="211">
        <v>57.2</v>
      </c>
      <c r="I176" s="212"/>
      <c r="J176" s="208"/>
      <c r="K176" s="208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146</v>
      </c>
      <c r="AU176" s="217" t="s">
        <v>91</v>
      </c>
      <c r="AV176" s="14" t="s">
        <v>140</v>
      </c>
      <c r="AW176" s="14" t="s">
        <v>41</v>
      </c>
      <c r="AX176" s="14" t="s">
        <v>89</v>
      </c>
      <c r="AY176" s="217" t="s">
        <v>133</v>
      </c>
    </row>
    <row r="177" spans="1:65" s="2" customFormat="1" ht="24.15" customHeight="1">
      <c r="A177" s="37"/>
      <c r="B177" s="38"/>
      <c r="C177" s="176" t="s">
        <v>237</v>
      </c>
      <c r="D177" s="176" t="s">
        <v>135</v>
      </c>
      <c r="E177" s="177" t="s">
        <v>238</v>
      </c>
      <c r="F177" s="178" t="s">
        <v>239</v>
      </c>
      <c r="G177" s="179" t="s">
        <v>138</v>
      </c>
      <c r="H177" s="180">
        <v>2</v>
      </c>
      <c r="I177" s="181"/>
      <c r="J177" s="182">
        <f>ROUND(I177*H177,2)</f>
        <v>0</v>
      </c>
      <c r="K177" s="178" t="s">
        <v>139</v>
      </c>
      <c r="L177" s="42"/>
      <c r="M177" s="183" t="s">
        <v>35</v>
      </c>
      <c r="N177" s="184" t="s">
        <v>52</v>
      </c>
      <c r="O177" s="67"/>
      <c r="P177" s="185">
        <f>O177*H177</f>
        <v>0</v>
      </c>
      <c r="Q177" s="185">
        <v>6.4999999999999997E-4</v>
      </c>
      <c r="R177" s="185">
        <f>Q177*H177</f>
        <v>1.2999999999999999E-3</v>
      </c>
      <c r="S177" s="185">
        <v>0</v>
      </c>
      <c r="T177" s="18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7" t="s">
        <v>140</v>
      </c>
      <c r="AT177" s="187" t="s">
        <v>135</v>
      </c>
      <c r="AU177" s="187" t="s">
        <v>91</v>
      </c>
      <c r="AY177" s="19" t="s">
        <v>133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9" t="s">
        <v>89</v>
      </c>
      <c r="BK177" s="188">
        <f>ROUND(I177*H177,2)</f>
        <v>0</v>
      </c>
      <c r="BL177" s="19" t="s">
        <v>140</v>
      </c>
      <c r="BM177" s="187" t="s">
        <v>240</v>
      </c>
    </row>
    <row r="178" spans="1:65" s="2" customFormat="1" ht="19.2">
      <c r="A178" s="37"/>
      <c r="B178" s="38"/>
      <c r="C178" s="39"/>
      <c r="D178" s="189" t="s">
        <v>142</v>
      </c>
      <c r="E178" s="39"/>
      <c r="F178" s="190" t="s">
        <v>239</v>
      </c>
      <c r="G178" s="39"/>
      <c r="H178" s="39"/>
      <c r="I178" s="191"/>
      <c r="J178" s="39"/>
      <c r="K178" s="39"/>
      <c r="L178" s="42"/>
      <c r="M178" s="192"/>
      <c r="N178" s="193"/>
      <c r="O178" s="67"/>
      <c r="P178" s="67"/>
      <c r="Q178" s="67"/>
      <c r="R178" s="67"/>
      <c r="S178" s="67"/>
      <c r="T178" s="68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9" t="s">
        <v>142</v>
      </c>
      <c r="AU178" s="19" t="s">
        <v>91</v>
      </c>
    </row>
    <row r="179" spans="1:65" s="13" customFormat="1">
      <c r="B179" s="196"/>
      <c r="C179" s="197"/>
      <c r="D179" s="189" t="s">
        <v>146</v>
      </c>
      <c r="E179" s="198" t="s">
        <v>35</v>
      </c>
      <c r="F179" s="199" t="s">
        <v>241</v>
      </c>
      <c r="G179" s="197"/>
      <c r="H179" s="200">
        <v>2</v>
      </c>
      <c r="I179" s="201"/>
      <c r="J179" s="197"/>
      <c r="K179" s="197"/>
      <c r="L179" s="202"/>
      <c r="M179" s="203"/>
      <c r="N179" s="204"/>
      <c r="O179" s="204"/>
      <c r="P179" s="204"/>
      <c r="Q179" s="204"/>
      <c r="R179" s="204"/>
      <c r="S179" s="204"/>
      <c r="T179" s="205"/>
      <c r="AT179" s="206" t="s">
        <v>146</v>
      </c>
      <c r="AU179" s="206" t="s">
        <v>91</v>
      </c>
      <c r="AV179" s="13" t="s">
        <v>91</v>
      </c>
      <c r="AW179" s="13" t="s">
        <v>41</v>
      </c>
      <c r="AX179" s="13" t="s">
        <v>81</v>
      </c>
      <c r="AY179" s="206" t="s">
        <v>133</v>
      </c>
    </row>
    <row r="180" spans="1:65" s="14" customFormat="1">
      <c r="B180" s="207"/>
      <c r="C180" s="208"/>
      <c r="D180" s="189" t="s">
        <v>146</v>
      </c>
      <c r="E180" s="209" t="s">
        <v>35</v>
      </c>
      <c r="F180" s="210" t="s">
        <v>148</v>
      </c>
      <c r="G180" s="208"/>
      <c r="H180" s="211">
        <v>2</v>
      </c>
      <c r="I180" s="212"/>
      <c r="J180" s="208"/>
      <c r="K180" s="208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146</v>
      </c>
      <c r="AU180" s="217" t="s">
        <v>91</v>
      </c>
      <c r="AV180" s="14" t="s">
        <v>140</v>
      </c>
      <c r="AW180" s="14" t="s">
        <v>41</v>
      </c>
      <c r="AX180" s="14" t="s">
        <v>89</v>
      </c>
      <c r="AY180" s="217" t="s">
        <v>133</v>
      </c>
    </row>
    <row r="181" spans="1:65" s="2" customFormat="1" ht="24.15" customHeight="1">
      <c r="A181" s="37"/>
      <c r="B181" s="38"/>
      <c r="C181" s="176" t="s">
        <v>194</v>
      </c>
      <c r="D181" s="176" t="s">
        <v>135</v>
      </c>
      <c r="E181" s="177" t="s">
        <v>242</v>
      </c>
      <c r="F181" s="178" t="s">
        <v>243</v>
      </c>
      <c r="G181" s="179" t="s">
        <v>138</v>
      </c>
      <c r="H181" s="180">
        <v>2</v>
      </c>
      <c r="I181" s="181"/>
      <c r="J181" s="182">
        <f>ROUND(I181*H181,2)</f>
        <v>0</v>
      </c>
      <c r="K181" s="178" t="s">
        <v>139</v>
      </c>
      <c r="L181" s="42"/>
      <c r="M181" s="183" t="s">
        <v>35</v>
      </c>
      <c r="N181" s="184" t="s">
        <v>52</v>
      </c>
      <c r="O181" s="67"/>
      <c r="P181" s="185">
        <f>O181*H181</f>
        <v>0</v>
      </c>
      <c r="Q181" s="185">
        <v>0</v>
      </c>
      <c r="R181" s="185">
        <f>Q181*H181</f>
        <v>0</v>
      </c>
      <c r="S181" s="185">
        <v>0</v>
      </c>
      <c r="T181" s="18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7" t="s">
        <v>140</v>
      </c>
      <c r="AT181" s="187" t="s">
        <v>135</v>
      </c>
      <c r="AU181" s="187" t="s">
        <v>91</v>
      </c>
      <c r="AY181" s="19" t="s">
        <v>133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9" t="s">
        <v>89</v>
      </c>
      <c r="BK181" s="188">
        <f>ROUND(I181*H181,2)</f>
        <v>0</v>
      </c>
      <c r="BL181" s="19" t="s">
        <v>140</v>
      </c>
      <c r="BM181" s="187" t="s">
        <v>244</v>
      </c>
    </row>
    <row r="182" spans="1:65" s="2" customFormat="1" ht="19.2">
      <c r="A182" s="37"/>
      <c r="B182" s="38"/>
      <c r="C182" s="39"/>
      <c r="D182" s="189" t="s">
        <v>142</v>
      </c>
      <c r="E182" s="39"/>
      <c r="F182" s="190" t="s">
        <v>243</v>
      </c>
      <c r="G182" s="39"/>
      <c r="H182" s="39"/>
      <c r="I182" s="191"/>
      <c r="J182" s="39"/>
      <c r="K182" s="39"/>
      <c r="L182" s="42"/>
      <c r="M182" s="192"/>
      <c r="N182" s="193"/>
      <c r="O182" s="67"/>
      <c r="P182" s="67"/>
      <c r="Q182" s="67"/>
      <c r="R182" s="67"/>
      <c r="S182" s="67"/>
      <c r="T182" s="68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9" t="s">
        <v>142</v>
      </c>
      <c r="AU182" s="19" t="s">
        <v>91</v>
      </c>
    </row>
    <row r="183" spans="1:65" s="13" customFormat="1">
      <c r="B183" s="196"/>
      <c r="C183" s="197"/>
      <c r="D183" s="189" t="s">
        <v>146</v>
      </c>
      <c r="E183" s="198" t="s">
        <v>35</v>
      </c>
      <c r="F183" s="199" t="s">
        <v>241</v>
      </c>
      <c r="G183" s="197"/>
      <c r="H183" s="200">
        <v>2</v>
      </c>
      <c r="I183" s="201"/>
      <c r="J183" s="197"/>
      <c r="K183" s="197"/>
      <c r="L183" s="202"/>
      <c r="M183" s="203"/>
      <c r="N183" s="204"/>
      <c r="O183" s="204"/>
      <c r="P183" s="204"/>
      <c r="Q183" s="204"/>
      <c r="R183" s="204"/>
      <c r="S183" s="204"/>
      <c r="T183" s="205"/>
      <c r="AT183" s="206" t="s">
        <v>146</v>
      </c>
      <c r="AU183" s="206" t="s">
        <v>91</v>
      </c>
      <c r="AV183" s="13" t="s">
        <v>91</v>
      </c>
      <c r="AW183" s="13" t="s">
        <v>41</v>
      </c>
      <c r="AX183" s="13" t="s">
        <v>81</v>
      </c>
      <c r="AY183" s="206" t="s">
        <v>133</v>
      </c>
    </row>
    <row r="184" spans="1:65" s="14" customFormat="1">
      <c r="B184" s="207"/>
      <c r="C184" s="208"/>
      <c r="D184" s="189" t="s">
        <v>146</v>
      </c>
      <c r="E184" s="209" t="s">
        <v>35</v>
      </c>
      <c r="F184" s="210" t="s">
        <v>148</v>
      </c>
      <c r="G184" s="208"/>
      <c r="H184" s="211">
        <v>2</v>
      </c>
      <c r="I184" s="212"/>
      <c r="J184" s="208"/>
      <c r="K184" s="208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146</v>
      </c>
      <c r="AU184" s="217" t="s">
        <v>91</v>
      </c>
      <c r="AV184" s="14" t="s">
        <v>140</v>
      </c>
      <c r="AW184" s="14" t="s">
        <v>41</v>
      </c>
      <c r="AX184" s="14" t="s">
        <v>89</v>
      </c>
      <c r="AY184" s="217" t="s">
        <v>133</v>
      </c>
    </row>
    <row r="185" spans="1:65" s="2" customFormat="1" ht="24.15" customHeight="1">
      <c r="A185" s="37"/>
      <c r="B185" s="38"/>
      <c r="C185" s="176" t="s">
        <v>245</v>
      </c>
      <c r="D185" s="176" t="s">
        <v>135</v>
      </c>
      <c r="E185" s="177" t="s">
        <v>246</v>
      </c>
      <c r="F185" s="178" t="s">
        <v>247</v>
      </c>
      <c r="G185" s="179" t="s">
        <v>248</v>
      </c>
      <c r="H185" s="180">
        <v>129.19999999999999</v>
      </c>
      <c r="I185" s="181"/>
      <c r="J185" s="182">
        <f>ROUND(I185*H185,2)</f>
        <v>0</v>
      </c>
      <c r="K185" s="178" t="s">
        <v>139</v>
      </c>
      <c r="L185" s="42"/>
      <c r="M185" s="183" t="s">
        <v>35</v>
      </c>
      <c r="N185" s="184" t="s">
        <v>52</v>
      </c>
      <c r="O185" s="67"/>
      <c r="P185" s="185">
        <f>O185*H185</f>
        <v>0</v>
      </c>
      <c r="Q185" s="185">
        <v>0</v>
      </c>
      <c r="R185" s="185">
        <f>Q185*H185</f>
        <v>0</v>
      </c>
      <c r="S185" s="185">
        <v>0</v>
      </c>
      <c r="T185" s="18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7" t="s">
        <v>140</v>
      </c>
      <c r="AT185" s="187" t="s">
        <v>135</v>
      </c>
      <c r="AU185" s="187" t="s">
        <v>91</v>
      </c>
      <c r="AY185" s="19" t="s">
        <v>133</v>
      </c>
      <c r="BE185" s="188">
        <f>IF(N185="základní",J185,0)</f>
        <v>0</v>
      </c>
      <c r="BF185" s="188">
        <f>IF(N185="snížená",J185,0)</f>
        <v>0</v>
      </c>
      <c r="BG185" s="188">
        <f>IF(N185="zákl. přenesená",J185,0)</f>
        <v>0</v>
      </c>
      <c r="BH185" s="188">
        <f>IF(N185="sníž. přenesená",J185,0)</f>
        <v>0</v>
      </c>
      <c r="BI185" s="188">
        <f>IF(N185="nulová",J185,0)</f>
        <v>0</v>
      </c>
      <c r="BJ185" s="19" t="s">
        <v>89</v>
      </c>
      <c r="BK185" s="188">
        <f>ROUND(I185*H185,2)</f>
        <v>0</v>
      </c>
      <c r="BL185" s="19" t="s">
        <v>140</v>
      </c>
      <c r="BM185" s="187" t="s">
        <v>249</v>
      </c>
    </row>
    <row r="186" spans="1:65" s="2" customFormat="1" ht="19.2">
      <c r="A186" s="37"/>
      <c r="B186" s="38"/>
      <c r="C186" s="39"/>
      <c r="D186" s="189" t="s">
        <v>142</v>
      </c>
      <c r="E186" s="39"/>
      <c r="F186" s="190" t="s">
        <v>250</v>
      </c>
      <c r="G186" s="39"/>
      <c r="H186" s="39"/>
      <c r="I186" s="191"/>
      <c r="J186" s="39"/>
      <c r="K186" s="39"/>
      <c r="L186" s="42"/>
      <c r="M186" s="192"/>
      <c r="N186" s="193"/>
      <c r="O186" s="67"/>
      <c r="P186" s="67"/>
      <c r="Q186" s="67"/>
      <c r="R186" s="67"/>
      <c r="S186" s="67"/>
      <c r="T186" s="68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9" t="s">
        <v>142</v>
      </c>
      <c r="AU186" s="19" t="s">
        <v>91</v>
      </c>
    </row>
    <row r="187" spans="1:65" s="2" customFormat="1">
      <c r="A187" s="37"/>
      <c r="B187" s="38"/>
      <c r="C187" s="39"/>
      <c r="D187" s="194" t="s">
        <v>144</v>
      </c>
      <c r="E187" s="39"/>
      <c r="F187" s="195" t="s">
        <v>251</v>
      </c>
      <c r="G187" s="39"/>
      <c r="H187" s="39"/>
      <c r="I187" s="191"/>
      <c r="J187" s="39"/>
      <c r="K187" s="39"/>
      <c r="L187" s="42"/>
      <c r="M187" s="192"/>
      <c r="N187" s="193"/>
      <c r="O187" s="67"/>
      <c r="P187" s="67"/>
      <c r="Q187" s="67"/>
      <c r="R187" s="67"/>
      <c r="S187" s="67"/>
      <c r="T187" s="68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9" t="s">
        <v>144</v>
      </c>
      <c r="AU187" s="19" t="s">
        <v>91</v>
      </c>
    </row>
    <row r="188" spans="1:65" s="13" customFormat="1">
      <c r="B188" s="196"/>
      <c r="C188" s="197"/>
      <c r="D188" s="189" t="s">
        <v>146</v>
      </c>
      <c r="E188" s="198" t="s">
        <v>35</v>
      </c>
      <c r="F188" s="199" t="s">
        <v>252</v>
      </c>
      <c r="G188" s="197"/>
      <c r="H188" s="200">
        <v>85.8</v>
      </c>
      <c r="I188" s="201"/>
      <c r="J188" s="197"/>
      <c r="K188" s="197"/>
      <c r="L188" s="202"/>
      <c r="M188" s="203"/>
      <c r="N188" s="204"/>
      <c r="O188" s="204"/>
      <c r="P188" s="204"/>
      <c r="Q188" s="204"/>
      <c r="R188" s="204"/>
      <c r="S188" s="204"/>
      <c r="T188" s="205"/>
      <c r="AT188" s="206" t="s">
        <v>146</v>
      </c>
      <c r="AU188" s="206" t="s">
        <v>91</v>
      </c>
      <c r="AV188" s="13" t="s">
        <v>91</v>
      </c>
      <c r="AW188" s="13" t="s">
        <v>41</v>
      </c>
      <c r="AX188" s="13" t="s">
        <v>81</v>
      </c>
      <c r="AY188" s="206" t="s">
        <v>133</v>
      </c>
    </row>
    <row r="189" spans="1:65" s="13" customFormat="1">
      <c r="B189" s="196"/>
      <c r="C189" s="197"/>
      <c r="D189" s="189" t="s">
        <v>146</v>
      </c>
      <c r="E189" s="198" t="s">
        <v>35</v>
      </c>
      <c r="F189" s="199" t="s">
        <v>253</v>
      </c>
      <c r="G189" s="197"/>
      <c r="H189" s="200">
        <v>5.9749999999999996</v>
      </c>
      <c r="I189" s="201"/>
      <c r="J189" s="197"/>
      <c r="K189" s="197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146</v>
      </c>
      <c r="AU189" s="206" t="s">
        <v>91</v>
      </c>
      <c r="AV189" s="13" t="s">
        <v>91</v>
      </c>
      <c r="AW189" s="13" t="s">
        <v>41</v>
      </c>
      <c r="AX189" s="13" t="s">
        <v>81</v>
      </c>
      <c r="AY189" s="206" t="s">
        <v>133</v>
      </c>
    </row>
    <row r="190" spans="1:65" s="13" customFormat="1">
      <c r="B190" s="196"/>
      <c r="C190" s="197"/>
      <c r="D190" s="189" t="s">
        <v>146</v>
      </c>
      <c r="E190" s="198" t="s">
        <v>35</v>
      </c>
      <c r="F190" s="199" t="s">
        <v>254</v>
      </c>
      <c r="G190" s="197"/>
      <c r="H190" s="200">
        <v>30.24</v>
      </c>
      <c r="I190" s="201"/>
      <c r="J190" s="197"/>
      <c r="K190" s="197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146</v>
      </c>
      <c r="AU190" s="206" t="s">
        <v>91</v>
      </c>
      <c r="AV190" s="13" t="s">
        <v>91</v>
      </c>
      <c r="AW190" s="13" t="s">
        <v>41</v>
      </c>
      <c r="AX190" s="13" t="s">
        <v>81</v>
      </c>
      <c r="AY190" s="206" t="s">
        <v>133</v>
      </c>
    </row>
    <row r="191" spans="1:65" s="13" customFormat="1">
      <c r="B191" s="196"/>
      <c r="C191" s="197"/>
      <c r="D191" s="189" t="s">
        <v>146</v>
      </c>
      <c r="E191" s="198" t="s">
        <v>35</v>
      </c>
      <c r="F191" s="199" t="s">
        <v>255</v>
      </c>
      <c r="G191" s="197"/>
      <c r="H191" s="200">
        <v>2.145</v>
      </c>
      <c r="I191" s="201"/>
      <c r="J191" s="197"/>
      <c r="K191" s="197"/>
      <c r="L191" s="202"/>
      <c r="M191" s="203"/>
      <c r="N191" s="204"/>
      <c r="O191" s="204"/>
      <c r="P191" s="204"/>
      <c r="Q191" s="204"/>
      <c r="R191" s="204"/>
      <c r="S191" s="204"/>
      <c r="T191" s="205"/>
      <c r="AT191" s="206" t="s">
        <v>146</v>
      </c>
      <c r="AU191" s="206" t="s">
        <v>91</v>
      </c>
      <c r="AV191" s="13" t="s">
        <v>91</v>
      </c>
      <c r="AW191" s="13" t="s">
        <v>41</v>
      </c>
      <c r="AX191" s="13" t="s">
        <v>81</v>
      </c>
      <c r="AY191" s="206" t="s">
        <v>133</v>
      </c>
    </row>
    <row r="192" spans="1:65" s="13" customFormat="1">
      <c r="B192" s="196"/>
      <c r="C192" s="197"/>
      <c r="D192" s="189" t="s">
        <v>146</v>
      </c>
      <c r="E192" s="198" t="s">
        <v>35</v>
      </c>
      <c r="F192" s="199" t="s">
        <v>256</v>
      </c>
      <c r="G192" s="197"/>
      <c r="H192" s="200">
        <v>3.78</v>
      </c>
      <c r="I192" s="201"/>
      <c r="J192" s="197"/>
      <c r="K192" s="197"/>
      <c r="L192" s="202"/>
      <c r="M192" s="203"/>
      <c r="N192" s="204"/>
      <c r="O192" s="204"/>
      <c r="P192" s="204"/>
      <c r="Q192" s="204"/>
      <c r="R192" s="204"/>
      <c r="S192" s="204"/>
      <c r="T192" s="205"/>
      <c r="AT192" s="206" t="s">
        <v>146</v>
      </c>
      <c r="AU192" s="206" t="s">
        <v>91</v>
      </c>
      <c r="AV192" s="13" t="s">
        <v>91</v>
      </c>
      <c r="AW192" s="13" t="s">
        <v>41</v>
      </c>
      <c r="AX192" s="13" t="s">
        <v>81</v>
      </c>
      <c r="AY192" s="206" t="s">
        <v>133</v>
      </c>
    </row>
    <row r="193" spans="1:65" s="13" customFormat="1">
      <c r="B193" s="196"/>
      <c r="C193" s="197"/>
      <c r="D193" s="189" t="s">
        <v>146</v>
      </c>
      <c r="E193" s="198" t="s">
        <v>35</v>
      </c>
      <c r="F193" s="199" t="s">
        <v>257</v>
      </c>
      <c r="G193" s="197"/>
      <c r="H193" s="200">
        <v>1.2</v>
      </c>
      <c r="I193" s="201"/>
      <c r="J193" s="197"/>
      <c r="K193" s="197"/>
      <c r="L193" s="202"/>
      <c r="M193" s="203"/>
      <c r="N193" s="204"/>
      <c r="O193" s="204"/>
      <c r="P193" s="204"/>
      <c r="Q193" s="204"/>
      <c r="R193" s="204"/>
      <c r="S193" s="204"/>
      <c r="T193" s="205"/>
      <c r="AT193" s="206" t="s">
        <v>146</v>
      </c>
      <c r="AU193" s="206" t="s">
        <v>91</v>
      </c>
      <c r="AV193" s="13" t="s">
        <v>91</v>
      </c>
      <c r="AW193" s="13" t="s">
        <v>41</v>
      </c>
      <c r="AX193" s="13" t="s">
        <v>81</v>
      </c>
      <c r="AY193" s="206" t="s">
        <v>133</v>
      </c>
    </row>
    <row r="194" spans="1:65" s="14" customFormat="1">
      <c r="B194" s="207"/>
      <c r="C194" s="208"/>
      <c r="D194" s="189" t="s">
        <v>146</v>
      </c>
      <c r="E194" s="209" t="s">
        <v>35</v>
      </c>
      <c r="F194" s="210" t="s">
        <v>148</v>
      </c>
      <c r="G194" s="208"/>
      <c r="H194" s="211">
        <v>129.13999999999999</v>
      </c>
      <c r="I194" s="212"/>
      <c r="J194" s="208"/>
      <c r="K194" s="208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146</v>
      </c>
      <c r="AU194" s="217" t="s">
        <v>91</v>
      </c>
      <c r="AV194" s="14" t="s">
        <v>140</v>
      </c>
      <c r="AW194" s="14" t="s">
        <v>41</v>
      </c>
      <c r="AX194" s="14" t="s">
        <v>81</v>
      </c>
      <c r="AY194" s="217" t="s">
        <v>133</v>
      </c>
    </row>
    <row r="195" spans="1:65" s="13" customFormat="1">
      <c r="B195" s="196"/>
      <c r="C195" s="197"/>
      <c r="D195" s="189" t="s">
        <v>146</v>
      </c>
      <c r="E195" s="198" t="s">
        <v>35</v>
      </c>
      <c r="F195" s="199" t="s">
        <v>258</v>
      </c>
      <c r="G195" s="197"/>
      <c r="H195" s="200">
        <v>129.19999999999999</v>
      </c>
      <c r="I195" s="201"/>
      <c r="J195" s="197"/>
      <c r="K195" s="197"/>
      <c r="L195" s="202"/>
      <c r="M195" s="203"/>
      <c r="N195" s="204"/>
      <c r="O195" s="204"/>
      <c r="P195" s="204"/>
      <c r="Q195" s="204"/>
      <c r="R195" s="204"/>
      <c r="S195" s="204"/>
      <c r="T195" s="205"/>
      <c r="AT195" s="206" t="s">
        <v>146</v>
      </c>
      <c r="AU195" s="206" t="s">
        <v>91</v>
      </c>
      <c r="AV195" s="13" t="s">
        <v>91</v>
      </c>
      <c r="AW195" s="13" t="s">
        <v>41</v>
      </c>
      <c r="AX195" s="13" t="s">
        <v>81</v>
      </c>
      <c r="AY195" s="206" t="s">
        <v>133</v>
      </c>
    </row>
    <row r="196" spans="1:65" s="14" customFormat="1">
      <c r="B196" s="207"/>
      <c r="C196" s="208"/>
      <c r="D196" s="189" t="s">
        <v>146</v>
      </c>
      <c r="E196" s="209" t="s">
        <v>35</v>
      </c>
      <c r="F196" s="210" t="s">
        <v>148</v>
      </c>
      <c r="G196" s="208"/>
      <c r="H196" s="211">
        <v>129.19999999999999</v>
      </c>
      <c r="I196" s="212"/>
      <c r="J196" s="208"/>
      <c r="K196" s="208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146</v>
      </c>
      <c r="AU196" s="217" t="s">
        <v>91</v>
      </c>
      <c r="AV196" s="14" t="s">
        <v>140</v>
      </c>
      <c r="AW196" s="14" t="s">
        <v>41</v>
      </c>
      <c r="AX196" s="14" t="s">
        <v>89</v>
      </c>
      <c r="AY196" s="217" t="s">
        <v>133</v>
      </c>
    </row>
    <row r="197" spans="1:65" s="2" customFormat="1" ht="33" customHeight="1">
      <c r="A197" s="37"/>
      <c r="B197" s="38"/>
      <c r="C197" s="176" t="s">
        <v>200</v>
      </c>
      <c r="D197" s="176" t="s">
        <v>135</v>
      </c>
      <c r="E197" s="177" t="s">
        <v>259</v>
      </c>
      <c r="F197" s="178" t="s">
        <v>260</v>
      </c>
      <c r="G197" s="179" t="s">
        <v>248</v>
      </c>
      <c r="H197" s="180">
        <v>684.55</v>
      </c>
      <c r="I197" s="181"/>
      <c r="J197" s="182">
        <f>ROUND(I197*H197,2)</f>
        <v>0</v>
      </c>
      <c r="K197" s="178" t="s">
        <v>139</v>
      </c>
      <c r="L197" s="42"/>
      <c r="M197" s="183" t="s">
        <v>35</v>
      </c>
      <c r="N197" s="184" t="s">
        <v>52</v>
      </c>
      <c r="O197" s="67"/>
      <c r="P197" s="185">
        <f>O197*H197</f>
        <v>0</v>
      </c>
      <c r="Q197" s="185">
        <v>0</v>
      </c>
      <c r="R197" s="185">
        <f>Q197*H197</f>
        <v>0</v>
      </c>
      <c r="S197" s="185">
        <v>0</v>
      </c>
      <c r="T197" s="18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7" t="s">
        <v>140</v>
      </c>
      <c r="AT197" s="187" t="s">
        <v>135</v>
      </c>
      <c r="AU197" s="187" t="s">
        <v>91</v>
      </c>
      <c r="AY197" s="19" t="s">
        <v>133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9" t="s">
        <v>89</v>
      </c>
      <c r="BK197" s="188">
        <f>ROUND(I197*H197,2)</f>
        <v>0</v>
      </c>
      <c r="BL197" s="19" t="s">
        <v>140</v>
      </c>
      <c r="BM197" s="187" t="s">
        <v>261</v>
      </c>
    </row>
    <row r="198" spans="1:65" s="2" customFormat="1" ht="28.8">
      <c r="A198" s="37"/>
      <c r="B198" s="38"/>
      <c r="C198" s="39"/>
      <c r="D198" s="189" t="s">
        <v>142</v>
      </c>
      <c r="E198" s="39"/>
      <c r="F198" s="190" t="s">
        <v>262</v>
      </c>
      <c r="G198" s="39"/>
      <c r="H198" s="39"/>
      <c r="I198" s="191"/>
      <c r="J198" s="39"/>
      <c r="K198" s="39"/>
      <c r="L198" s="42"/>
      <c r="M198" s="192"/>
      <c r="N198" s="193"/>
      <c r="O198" s="67"/>
      <c r="P198" s="67"/>
      <c r="Q198" s="67"/>
      <c r="R198" s="67"/>
      <c r="S198" s="67"/>
      <c r="T198" s="68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9" t="s">
        <v>142</v>
      </c>
      <c r="AU198" s="19" t="s">
        <v>91</v>
      </c>
    </row>
    <row r="199" spans="1:65" s="2" customFormat="1">
      <c r="A199" s="37"/>
      <c r="B199" s="38"/>
      <c r="C199" s="39"/>
      <c r="D199" s="194" t="s">
        <v>144</v>
      </c>
      <c r="E199" s="39"/>
      <c r="F199" s="195" t="s">
        <v>263</v>
      </c>
      <c r="G199" s="39"/>
      <c r="H199" s="39"/>
      <c r="I199" s="191"/>
      <c r="J199" s="39"/>
      <c r="K199" s="39"/>
      <c r="L199" s="42"/>
      <c r="M199" s="192"/>
      <c r="N199" s="193"/>
      <c r="O199" s="67"/>
      <c r="P199" s="67"/>
      <c r="Q199" s="67"/>
      <c r="R199" s="67"/>
      <c r="S199" s="67"/>
      <c r="T199" s="68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9" t="s">
        <v>144</v>
      </c>
      <c r="AU199" s="19" t="s">
        <v>91</v>
      </c>
    </row>
    <row r="200" spans="1:65" s="16" customFormat="1">
      <c r="B200" s="229"/>
      <c r="C200" s="230"/>
      <c r="D200" s="189" t="s">
        <v>146</v>
      </c>
      <c r="E200" s="231" t="s">
        <v>35</v>
      </c>
      <c r="F200" s="232" t="s">
        <v>264</v>
      </c>
      <c r="G200" s="230"/>
      <c r="H200" s="231" t="s">
        <v>35</v>
      </c>
      <c r="I200" s="233"/>
      <c r="J200" s="230"/>
      <c r="K200" s="230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146</v>
      </c>
      <c r="AU200" s="238" t="s">
        <v>91</v>
      </c>
      <c r="AV200" s="16" t="s">
        <v>89</v>
      </c>
      <c r="AW200" s="16" t="s">
        <v>41</v>
      </c>
      <c r="AX200" s="16" t="s">
        <v>81</v>
      </c>
      <c r="AY200" s="238" t="s">
        <v>133</v>
      </c>
    </row>
    <row r="201" spans="1:65" s="13" customFormat="1" ht="20.399999999999999">
      <c r="B201" s="196"/>
      <c r="C201" s="197"/>
      <c r="D201" s="189" t="s">
        <v>146</v>
      </c>
      <c r="E201" s="198" t="s">
        <v>35</v>
      </c>
      <c r="F201" s="199" t="s">
        <v>265</v>
      </c>
      <c r="G201" s="197"/>
      <c r="H201" s="200">
        <v>189.952</v>
      </c>
      <c r="I201" s="201"/>
      <c r="J201" s="197"/>
      <c r="K201" s="197"/>
      <c r="L201" s="202"/>
      <c r="M201" s="203"/>
      <c r="N201" s="204"/>
      <c r="O201" s="204"/>
      <c r="P201" s="204"/>
      <c r="Q201" s="204"/>
      <c r="R201" s="204"/>
      <c r="S201" s="204"/>
      <c r="T201" s="205"/>
      <c r="AT201" s="206" t="s">
        <v>146</v>
      </c>
      <c r="AU201" s="206" t="s">
        <v>91</v>
      </c>
      <c r="AV201" s="13" t="s">
        <v>91</v>
      </c>
      <c r="AW201" s="13" t="s">
        <v>41</v>
      </c>
      <c r="AX201" s="13" t="s">
        <v>81</v>
      </c>
      <c r="AY201" s="206" t="s">
        <v>133</v>
      </c>
    </row>
    <row r="202" spans="1:65" s="13" customFormat="1" ht="20.399999999999999">
      <c r="B202" s="196"/>
      <c r="C202" s="197"/>
      <c r="D202" s="189" t="s">
        <v>146</v>
      </c>
      <c r="E202" s="198" t="s">
        <v>35</v>
      </c>
      <c r="F202" s="199" t="s">
        <v>266</v>
      </c>
      <c r="G202" s="197"/>
      <c r="H202" s="200">
        <v>120.883</v>
      </c>
      <c r="I202" s="201"/>
      <c r="J202" s="197"/>
      <c r="K202" s="197"/>
      <c r="L202" s="202"/>
      <c r="M202" s="203"/>
      <c r="N202" s="204"/>
      <c r="O202" s="204"/>
      <c r="P202" s="204"/>
      <c r="Q202" s="204"/>
      <c r="R202" s="204"/>
      <c r="S202" s="204"/>
      <c r="T202" s="205"/>
      <c r="AT202" s="206" t="s">
        <v>146</v>
      </c>
      <c r="AU202" s="206" t="s">
        <v>91</v>
      </c>
      <c r="AV202" s="13" t="s">
        <v>91</v>
      </c>
      <c r="AW202" s="13" t="s">
        <v>41</v>
      </c>
      <c r="AX202" s="13" t="s">
        <v>81</v>
      </c>
      <c r="AY202" s="206" t="s">
        <v>133</v>
      </c>
    </row>
    <row r="203" spans="1:65" s="15" customFormat="1">
      <c r="B203" s="218"/>
      <c r="C203" s="219"/>
      <c r="D203" s="189" t="s">
        <v>146</v>
      </c>
      <c r="E203" s="220" t="s">
        <v>35</v>
      </c>
      <c r="F203" s="221" t="s">
        <v>224</v>
      </c>
      <c r="G203" s="219"/>
      <c r="H203" s="222">
        <v>310.83499999999998</v>
      </c>
      <c r="I203" s="223"/>
      <c r="J203" s="219"/>
      <c r="K203" s="219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146</v>
      </c>
      <c r="AU203" s="228" t="s">
        <v>91</v>
      </c>
      <c r="AV203" s="15" t="s">
        <v>156</v>
      </c>
      <c r="AW203" s="15" t="s">
        <v>41</v>
      </c>
      <c r="AX203" s="15" t="s">
        <v>81</v>
      </c>
      <c r="AY203" s="228" t="s">
        <v>133</v>
      </c>
    </row>
    <row r="204" spans="1:65" s="16" customFormat="1">
      <c r="B204" s="229"/>
      <c r="C204" s="230"/>
      <c r="D204" s="189" t="s">
        <v>146</v>
      </c>
      <c r="E204" s="231" t="s">
        <v>35</v>
      </c>
      <c r="F204" s="232" t="s">
        <v>267</v>
      </c>
      <c r="G204" s="230"/>
      <c r="H204" s="231" t="s">
        <v>35</v>
      </c>
      <c r="I204" s="233"/>
      <c r="J204" s="230"/>
      <c r="K204" s="230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146</v>
      </c>
      <c r="AU204" s="238" t="s">
        <v>91</v>
      </c>
      <c r="AV204" s="16" t="s">
        <v>89</v>
      </c>
      <c r="AW204" s="16" t="s">
        <v>41</v>
      </c>
      <c r="AX204" s="16" t="s">
        <v>81</v>
      </c>
      <c r="AY204" s="238" t="s">
        <v>133</v>
      </c>
    </row>
    <row r="205" spans="1:65" s="13" customFormat="1">
      <c r="B205" s="196"/>
      <c r="C205" s="197"/>
      <c r="D205" s="189" t="s">
        <v>146</v>
      </c>
      <c r="E205" s="198" t="s">
        <v>35</v>
      </c>
      <c r="F205" s="199" t="s">
        <v>268</v>
      </c>
      <c r="G205" s="197"/>
      <c r="H205" s="200">
        <v>96.668000000000006</v>
      </c>
      <c r="I205" s="201"/>
      <c r="J205" s="197"/>
      <c r="K205" s="197"/>
      <c r="L205" s="202"/>
      <c r="M205" s="203"/>
      <c r="N205" s="204"/>
      <c r="O205" s="204"/>
      <c r="P205" s="204"/>
      <c r="Q205" s="204"/>
      <c r="R205" s="204"/>
      <c r="S205" s="204"/>
      <c r="T205" s="205"/>
      <c r="AT205" s="206" t="s">
        <v>146</v>
      </c>
      <c r="AU205" s="206" t="s">
        <v>91</v>
      </c>
      <c r="AV205" s="13" t="s">
        <v>91</v>
      </c>
      <c r="AW205" s="13" t="s">
        <v>41</v>
      </c>
      <c r="AX205" s="13" t="s">
        <v>81</v>
      </c>
      <c r="AY205" s="206" t="s">
        <v>133</v>
      </c>
    </row>
    <row r="206" spans="1:65" s="13" customFormat="1">
      <c r="B206" s="196"/>
      <c r="C206" s="197"/>
      <c r="D206" s="189" t="s">
        <v>146</v>
      </c>
      <c r="E206" s="198" t="s">
        <v>35</v>
      </c>
      <c r="F206" s="199" t="s">
        <v>269</v>
      </c>
      <c r="G206" s="197"/>
      <c r="H206" s="200">
        <v>109.56399999999999</v>
      </c>
      <c r="I206" s="201"/>
      <c r="J206" s="197"/>
      <c r="K206" s="197"/>
      <c r="L206" s="202"/>
      <c r="M206" s="203"/>
      <c r="N206" s="204"/>
      <c r="O206" s="204"/>
      <c r="P206" s="204"/>
      <c r="Q206" s="204"/>
      <c r="R206" s="204"/>
      <c r="S206" s="204"/>
      <c r="T206" s="205"/>
      <c r="AT206" s="206" t="s">
        <v>146</v>
      </c>
      <c r="AU206" s="206" t="s">
        <v>91</v>
      </c>
      <c r="AV206" s="13" t="s">
        <v>91</v>
      </c>
      <c r="AW206" s="13" t="s">
        <v>41</v>
      </c>
      <c r="AX206" s="13" t="s">
        <v>81</v>
      </c>
      <c r="AY206" s="206" t="s">
        <v>133</v>
      </c>
    </row>
    <row r="207" spans="1:65" s="13" customFormat="1">
      <c r="B207" s="196"/>
      <c r="C207" s="197"/>
      <c r="D207" s="189" t="s">
        <v>146</v>
      </c>
      <c r="E207" s="198" t="s">
        <v>35</v>
      </c>
      <c r="F207" s="199" t="s">
        <v>270</v>
      </c>
      <c r="G207" s="197"/>
      <c r="H207" s="200">
        <v>124.488</v>
      </c>
      <c r="I207" s="201"/>
      <c r="J207" s="197"/>
      <c r="K207" s="197"/>
      <c r="L207" s="202"/>
      <c r="M207" s="203"/>
      <c r="N207" s="204"/>
      <c r="O207" s="204"/>
      <c r="P207" s="204"/>
      <c r="Q207" s="204"/>
      <c r="R207" s="204"/>
      <c r="S207" s="204"/>
      <c r="T207" s="205"/>
      <c r="AT207" s="206" t="s">
        <v>146</v>
      </c>
      <c r="AU207" s="206" t="s">
        <v>91</v>
      </c>
      <c r="AV207" s="13" t="s">
        <v>91</v>
      </c>
      <c r="AW207" s="13" t="s">
        <v>41</v>
      </c>
      <c r="AX207" s="13" t="s">
        <v>81</v>
      </c>
      <c r="AY207" s="206" t="s">
        <v>133</v>
      </c>
    </row>
    <row r="208" spans="1:65" s="13" customFormat="1">
      <c r="B208" s="196"/>
      <c r="C208" s="197"/>
      <c r="D208" s="189" t="s">
        <v>146</v>
      </c>
      <c r="E208" s="198" t="s">
        <v>35</v>
      </c>
      <c r="F208" s="199" t="s">
        <v>271</v>
      </c>
      <c r="G208" s="197"/>
      <c r="H208" s="200">
        <v>70.33</v>
      </c>
      <c r="I208" s="201"/>
      <c r="J208" s="197"/>
      <c r="K208" s="197"/>
      <c r="L208" s="202"/>
      <c r="M208" s="203"/>
      <c r="N208" s="204"/>
      <c r="O208" s="204"/>
      <c r="P208" s="204"/>
      <c r="Q208" s="204"/>
      <c r="R208" s="204"/>
      <c r="S208" s="204"/>
      <c r="T208" s="205"/>
      <c r="AT208" s="206" t="s">
        <v>146</v>
      </c>
      <c r="AU208" s="206" t="s">
        <v>91</v>
      </c>
      <c r="AV208" s="13" t="s">
        <v>91</v>
      </c>
      <c r="AW208" s="13" t="s">
        <v>41</v>
      </c>
      <c r="AX208" s="13" t="s">
        <v>81</v>
      </c>
      <c r="AY208" s="206" t="s">
        <v>133</v>
      </c>
    </row>
    <row r="209" spans="2:51" s="13" customFormat="1">
      <c r="B209" s="196"/>
      <c r="C209" s="197"/>
      <c r="D209" s="189" t="s">
        <v>146</v>
      </c>
      <c r="E209" s="198" t="s">
        <v>35</v>
      </c>
      <c r="F209" s="199" t="s">
        <v>272</v>
      </c>
      <c r="G209" s="197"/>
      <c r="H209" s="200">
        <v>50.62</v>
      </c>
      <c r="I209" s="201"/>
      <c r="J209" s="197"/>
      <c r="K209" s="197"/>
      <c r="L209" s="202"/>
      <c r="M209" s="203"/>
      <c r="N209" s="204"/>
      <c r="O209" s="204"/>
      <c r="P209" s="204"/>
      <c r="Q209" s="204"/>
      <c r="R209" s="204"/>
      <c r="S209" s="204"/>
      <c r="T209" s="205"/>
      <c r="AT209" s="206" t="s">
        <v>146</v>
      </c>
      <c r="AU209" s="206" t="s">
        <v>91</v>
      </c>
      <c r="AV209" s="13" t="s">
        <v>91</v>
      </c>
      <c r="AW209" s="13" t="s">
        <v>41</v>
      </c>
      <c r="AX209" s="13" t="s">
        <v>81</v>
      </c>
      <c r="AY209" s="206" t="s">
        <v>133</v>
      </c>
    </row>
    <row r="210" spans="2:51" s="13" customFormat="1">
      <c r="B210" s="196"/>
      <c r="C210" s="197"/>
      <c r="D210" s="189" t="s">
        <v>146</v>
      </c>
      <c r="E210" s="198" t="s">
        <v>35</v>
      </c>
      <c r="F210" s="199" t="s">
        <v>273</v>
      </c>
      <c r="G210" s="197"/>
      <c r="H210" s="200">
        <v>112.761</v>
      </c>
      <c r="I210" s="201"/>
      <c r="J210" s="197"/>
      <c r="K210" s="197"/>
      <c r="L210" s="202"/>
      <c r="M210" s="203"/>
      <c r="N210" s="204"/>
      <c r="O210" s="204"/>
      <c r="P210" s="204"/>
      <c r="Q210" s="204"/>
      <c r="R210" s="204"/>
      <c r="S210" s="204"/>
      <c r="T210" s="205"/>
      <c r="AT210" s="206" t="s">
        <v>146</v>
      </c>
      <c r="AU210" s="206" t="s">
        <v>91</v>
      </c>
      <c r="AV210" s="13" t="s">
        <v>91</v>
      </c>
      <c r="AW210" s="13" t="s">
        <v>41</v>
      </c>
      <c r="AX210" s="13" t="s">
        <v>81</v>
      </c>
      <c r="AY210" s="206" t="s">
        <v>133</v>
      </c>
    </row>
    <row r="211" spans="2:51" s="13" customFormat="1">
      <c r="B211" s="196"/>
      <c r="C211" s="197"/>
      <c r="D211" s="189" t="s">
        <v>146</v>
      </c>
      <c r="E211" s="198" t="s">
        <v>35</v>
      </c>
      <c r="F211" s="199" t="s">
        <v>274</v>
      </c>
      <c r="G211" s="197"/>
      <c r="H211" s="200">
        <v>18.959</v>
      </c>
      <c r="I211" s="201"/>
      <c r="J211" s="197"/>
      <c r="K211" s="197"/>
      <c r="L211" s="202"/>
      <c r="M211" s="203"/>
      <c r="N211" s="204"/>
      <c r="O211" s="204"/>
      <c r="P211" s="204"/>
      <c r="Q211" s="204"/>
      <c r="R211" s="204"/>
      <c r="S211" s="204"/>
      <c r="T211" s="205"/>
      <c r="AT211" s="206" t="s">
        <v>146</v>
      </c>
      <c r="AU211" s="206" t="s">
        <v>91</v>
      </c>
      <c r="AV211" s="13" t="s">
        <v>91</v>
      </c>
      <c r="AW211" s="13" t="s">
        <v>41</v>
      </c>
      <c r="AX211" s="13" t="s">
        <v>81</v>
      </c>
      <c r="AY211" s="206" t="s">
        <v>133</v>
      </c>
    </row>
    <row r="212" spans="2:51" s="15" customFormat="1">
      <c r="B212" s="218"/>
      <c r="C212" s="219"/>
      <c r="D212" s="189" t="s">
        <v>146</v>
      </c>
      <c r="E212" s="220" t="s">
        <v>35</v>
      </c>
      <c r="F212" s="221" t="s">
        <v>224</v>
      </c>
      <c r="G212" s="219"/>
      <c r="H212" s="222">
        <v>583.39</v>
      </c>
      <c r="I212" s="223"/>
      <c r="J212" s="219"/>
      <c r="K212" s="219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146</v>
      </c>
      <c r="AU212" s="228" t="s">
        <v>91</v>
      </c>
      <c r="AV212" s="15" t="s">
        <v>156</v>
      </c>
      <c r="AW212" s="15" t="s">
        <v>41</v>
      </c>
      <c r="AX212" s="15" t="s">
        <v>81</v>
      </c>
      <c r="AY212" s="228" t="s">
        <v>133</v>
      </c>
    </row>
    <row r="213" spans="2:51" s="16" customFormat="1">
      <c r="B213" s="229"/>
      <c r="C213" s="230"/>
      <c r="D213" s="189" t="s">
        <v>146</v>
      </c>
      <c r="E213" s="231" t="s">
        <v>35</v>
      </c>
      <c r="F213" s="232" t="s">
        <v>275</v>
      </c>
      <c r="G213" s="230"/>
      <c r="H213" s="231" t="s">
        <v>35</v>
      </c>
      <c r="I213" s="233"/>
      <c r="J213" s="230"/>
      <c r="K213" s="230"/>
      <c r="L213" s="234"/>
      <c r="M213" s="235"/>
      <c r="N213" s="236"/>
      <c r="O213" s="236"/>
      <c r="P213" s="236"/>
      <c r="Q213" s="236"/>
      <c r="R213" s="236"/>
      <c r="S213" s="236"/>
      <c r="T213" s="237"/>
      <c r="AT213" s="238" t="s">
        <v>146</v>
      </c>
      <c r="AU213" s="238" t="s">
        <v>91</v>
      </c>
      <c r="AV213" s="16" t="s">
        <v>89</v>
      </c>
      <c r="AW213" s="16" t="s">
        <v>41</v>
      </c>
      <c r="AX213" s="16" t="s">
        <v>81</v>
      </c>
      <c r="AY213" s="238" t="s">
        <v>133</v>
      </c>
    </row>
    <row r="214" spans="2:51" s="13" customFormat="1">
      <c r="B214" s="196"/>
      <c r="C214" s="197"/>
      <c r="D214" s="189" t="s">
        <v>146</v>
      </c>
      <c r="E214" s="198" t="s">
        <v>35</v>
      </c>
      <c r="F214" s="199" t="s">
        <v>276</v>
      </c>
      <c r="G214" s="197"/>
      <c r="H214" s="200">
        <v>15.509</v>
      </c>
      <c r="I214" s="201"/>
      <c r="J214" s="197"/>
      <c r="K214" s="197"/>
      <c r="L214" s="202"/>
      <c r="M214" s="203"/>
      <c r="N214" s="204"/>
      <c r="O214" s="204"/>
      <c r="P214" s="204"/>
      <c r="Q214" s="204"/>
      <c r="R214" s="204"/>
      <c r="S214" s="204"/>
      <c r="T214" s="205"/>
      <c r="AT214" s="206" t="s">
        <v>146</v>
      </c>
      <c r="AU214" s="206" t="s">
        <v>91</v>
      </c>
      <c r="AV214" s="13" t="s">
        <v>91</v>
      </c>
      <c r="AW214" s="13" t="s">
        <v>41</v>
      </c>
      <c r="AX214" s="13" t="s">
        <v>81</v>
      </c>
      <c r="AY214" s="206" t="s">
        <v>133</v>
      </c>
    </row>
    <row r="215" spans="2:51" s="15" customFormat="1">
      <c r="B215" s="218"/>
      <c r="C215" s="219"/>
      <c r="D215" s="189" t="s">
        <v>146</v>
      </c>
      <c r="E215" s="220" t="s">
        <v>35</v>
      </c>
      <c r="F215" s="221" t="s">
        <v>224</v>
      </c>
      <c r="G215" s="219"/>
      <c r="H215" s="222">
        <v>15.509</v>
      </c>
      <c r="I215" s="223"/>
      <c r="J215" s="219"/>
      <c r="K215" s="219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146</v>
      </c>
      <c r="AU215" s="228" t="s">
        <v>91</v>
      </c>
      <c r="AV215" s="15" t="s">
        <v>156</v>
      </c>
      <c r="AW215" s="15" t="s">
        <v>41</v>
      </c>
      <c r="AX215" s="15" t="s">
        <v>81</v>
      </c>
      <c r="AY215" s="228" t="s">
        <v>133</v>
      </c>
    </row>
    <row r="216" spans="2:51" s="16" customFormat="1">
      <c r="B216" s="229"/>
      <c r="C216" s="230"/>
      <c r="D216" s="189" t="s">
        <v>146</v>
      </c>
      <c r="E216" s="231" t="s">
        <v>35</v>
      </c>
      <c r="F216" s="232" t="s">
        <v>277</v>
      </c>
      <c r="G216" s="230"/>
      <c r="H216" s="231" t="s">
        <v>35</v>
      </c>
      <c r="I216" s="233"/>
      <c r="J216" s="230"/>
      <c r="K216" s="230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146</v>
      </c>
      <c r="AU216" s="238" t="s">
        <v>91</v>
      </c>
      <c r="AV216" s="16" t="s">
        <v>89</v>
      </c>
      <c r="AW216" s="16" t="s">
        <v>41</v>
      </c>
      <c r="AX216" s="16" t="s">
        <v>81</v>
      </c>
      <c r="AY216" s="238" t="s">
        <v>133</v>
      </c>
    </row>
    <row r="217" spans="2:51" s="13" customFormat="1">
      <c r="B217" s="196"/>
      <c r="C217" s="197"/>
      <c r="D217" s="189" t="s">
        <v>146</v>
      </c>
      <c r="E217" s="198" t="s">
        <v>35</v>
      </c>
      <c r="F217" s="199" t="s">
        <v>278</v>
      </c>
      <c r="G217" s="197"/>
      <c r="H217" s="200">
        <v>6.6609999999999996</v>
      </c>
      <c r="I217" s="201"/>
      <c r="J217" s="197"/>
      <c r="K217" s="197"/>
      <c r="L217" s="202"/>
      <c r="M217" s="203"/>
      <c r="N217" s="204"/>
      <c r="O217" s="204"/>
      <c r="P217" s="204"/>
      <c r="Q217" s="204"/>
      <c r="R217" s="204"/>
      <c r="S217" s="204"/>
      <c r="T217" s="205"/>
      <c r="AT217" s="206" t="s">
        <v>146</v>
      </c>
      <c r="AU217" s="206" t="s">
        <v>91</v>
      </c>
      <c r="AV217" s="13" t="s">
        <v>91</v>
      </c>
      <c r="AW217" s="13" t="s">
        <v>41</v>
      </c>
      <c r="AX217" s="13" t="s">
        <v>81</v>
      </c>
      <c r="AY217" s="206" t="s">
        <v>133</v>
      </c>
    </row>
    <row r="218" spans="2:51" s="15" customFormat="1">
      <c r="B218" s="218"/>
      <c r="C218" s="219"/>
      <c r="D218" s="189" t="s">
        <v>146</v>
      </c>
      <c r="E218" s="220" t="s">
        <v>35</v>
      </c>
      <c r="F218" s="221" t="s">
        <v>224</v>
      </c>
      <c r="G218" s="219"/>
      <c r="H218" s="222">
        <v>6.6609999999999996</v>
      </c>
      <c r="I218" s="223"/>
      <c r="J218" s="219"/>
      <c r="K218" s="219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146</v>
      </c>
      <c r="AU218" s="228" t="s">
        <v>91</v>
      </c>
      <c r="AV218" s="15" t="s">
        <v>156</v>
      </c>
      <c r="AW218" s="15" t="s">
        <v>41</v>
      </c>
      <c r="AX218" s="15" t="s">
        <v>81</v>
      </c>
      <c r="AY218" s="228" t="s">
        <v>133</v>
      </c>
    </row>
    <row r="219" spans="2:51" s="16" customFormat="1">
      <c r="B219" s="229"/>
      <c r="C219" s="230"/>
      <c r="D219" s="189" t="s">
        <v>146</v>
      </c>
      <c r="E219" s="231" t="s">
        <v>35</v>
      </c>
      <c r="F219" s="232" t="s">
        <v>279</v>
      </c>
      <c r="G219" s="230"/>
      <c r="H219" s="231" t="s">
        <v>35</v>
      </c>
      <c r="I219" s="233"/>
      <c r="J219" s="230"/>
      <c r="K219" s="230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146</v>
      </c>
      <c r="AU219" s="238" t="s">
        <v>91</v>
      </c>
      <c r="AV219" s="16" t="s">
        <v>89</v>
      </c>
      <c r="AW219" s="16" t="s">
        <v>41</v>
      </c>
      <c r="AX219" s="16" t="s">
        <v>81</v>
      </c>
      <c r="AY219" s="238" t="s">
        <v>133</v>
      </c>
    </row>
    <row r="220" spans="2:51" s="13" customFormat="1">
      <c r="B220" s="196"/>
      <c r="C220" s="197"/>
      <c r="D220" s="189" t="s">
        <v>146</v>
      </c>
      <c r="E220" s="198" t="s">
        <v>35</v>
      </c>
      <c r="F220" s="199" t="s">
        <v>280</v>
      </c>
      <c r="G220" s="197"/>
      <c r="H220" s="200">
        <v>10.122</v>
      </c>
      <c r="I220" s="201"/>
      <c r="J220" s="197"/>
      <c r="K220" s="197"/>
      <c r="L220" s="202"/>
      <c r="M220" s="203"/>
      <c r="N220" s="204"/>
      <c r="O220" s="204"/>
      <c r="P220" s="204"/>
      <c r="Q220" s="204"/>
      <c r="R220" s="204"/>
      <c r="S220" s="204"/>
      <c r="T220" s="205"/>
      <c r="AT220" s="206" t="s">
        <v>146</v>
      </c>
      <c r="AU220" s="206" t="s">
        <v>91</v>
      </c>
      <c r="AV220" s="13" t="s">
        <v>91</v>
      </c>
      <c r="AW220" s="13" t="s">
        <v>41</v>
      </c>
      <c r="AX220" s="13" t="s">
        <v>81</v>
      </c>
      <c r="AY220" s="206" t="s">
        <v>133</v>
      </c>
    </row>
    <row r="221" spans="2:51" s="15" customFormat="1">
      <c r="B221" s="218"/>
      <c r="C221" s="219"/>
      <c r="D221" s="189" t="s">
        <v>146</v>
      </c>
      <c r="E221" s="220" t="s">
        <v>35</v>
      </c>
      <c r="F221" s="221" t="s">
        <v>224</v>
      </c>
      <c r="G221" s="219"/>
      <c r="H221" s="222">
        <v>10.122</v>
      </c>
      <c r="I221" s="223"/>
      <c r="J221" s="219"/>
      <c r="K221" s="219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146</v>
      </c>
      <c r="AU221" s="228" t="s">
        <v>91</v>
      </c>
      <c r="AV221" s="15" t="s">
        <v>156</v>
      </c>
      <c r="AW221" s="15" t="s">
        <v>41</v>
      </c>
      <c r="AX221" s="15" t="s">
        <v>81</v>
      </c>
      <c r="AY221" s="228" t="s">
        <v>133</v>
      </c>
    </row>
    <row r="222" spans="2:51" s="16" customFormat="1">
      <c r="B222" s="229"/>
      <c r="C222" s="230"/>
      <c r="D222" s="189" t="s">
        <v>146</v>
      </c>
      <c r="E222" s="231" t="s">
        <v>35</v>
      </c>
      <c r="F222" s="232" t="s">
        <v>281</v>
      </c>
      <c r="G222" s="230"/>
      <c r="H222" s="231" t="s">
        <v>35</v>
      </c>
      <c r="I222" s="233"/>
      <c r="J222" s="230"/>
      <c r="K222" s="230"/>
      <c r="L222" s="234"/>
      <c r="M222" s="235"/>
      <c r="N222" s="236"/>
      <c r="O222" s="236"/>
      <c r="P222" s="236"/>
      <c r="Q222" s="236"/>
      <c r="R222" s="236"/>
      <c r="S222" s="236"/>
      <c r="T222" s="237"/>
      <c r="AT222" s="238" t="s">
        <v>146</v>
      </c>
      <c r="AU222" s="238" t="s">
        <v>91</v>
      </c>
      <c r="AV222" s="16" t="s">
        <v>89</v>
      </c>
      <c r="AW222" s="16" t="s">
        <v>41</v>
      </c>
      <c r="AX222" s="16" t="s">
        <v>81</v>
      </c>
      <c r="AY222" s="238" t="s">
        <v>133</v>
      </c>
    </row>
    <row r="223" spans="2:51" s="13" customFormat="1">
      <c r="B223" s="196"/>
      <c r="C223" s="197"/>
      <c r="D223" s="189" t="s">
        <v>146</v>
      </c>
      <c r="E223" s="198" t="s">
        <v>35</v>
      </c>
      <c r="F223" s="199" t="s">
        <v>282</v>
      </c>
      <c r="G223" s="197"/>
      <c r="H223" s="200">
        <v>23.652000000000001</v>
      </c>
      <c r="I223" s="201"/>
      <c r="J223" s="197"/>
      <c r="K223" s="197"/>
      <c r="L223" s="202"/>
      <c r="M223" s="203"/>
      <c r="N223" s="204"/>
      <c r="O223" s="204"/>
      <c r="P223" s="204"/>
      <c r="Q223" s="204"/>
      <c r="R223" s="204"/>
      <c r="S223" s="204"/>
      <c r="T223" s="205"/>
      <c r="AT223" s="206" t="s">
        <v>146</v>
      </c>
      <c r="AU223" s="206" t="s">
        <v>91</v>
      </c>
      <c r="AV223" s="13" t="s">
        <v>91</v>
      </c>
      <c r="AW223" s="13" t="s">
        <v>41</v>
      </c>
      <c r="AX223" s="13" t="s">
        <v>81</v>
      </c>
      <c r="AY223" s="206" t="s">
        <v>133</v>
      </c>
    </row>
    <row r="224" spans="2:51" s="13" customFormat="1">
      <c r="B224" s="196"/>
      <c r="C224" s="197"/>
      <c r="D224" s="189" t="s">
        <v>146</v>
      </c>
      <c r="E224" s="198" t="s">
        <v>35</v>
      </c>
      <c r="F224" s="199" t="s">
        <v>283</v>
      </c>
      <c r="G224" s="197"/>
      <c r="H224" s="200">
        <v>35.223999999999997</v>
      </c>
      <c r="I224" s="201"/>
      <c r="J224" s="197"/>
      <c r="K224" s="197"/>
      <c r="L224" s="202"/>
      <c r="M224" s="203"/>
      <c r="N224" s="204"/>
      <c r="O224" s="204"/>
      <c r="P224" s="204"/>
      <c r="Q224" s="204"/>
      <c r="R224" s="204"/>
      <c r="S224" s="204"/>
      <c r="T224" s="205"/>
      <c r="AT224" s="206" t="s">
        <v>146</v>
      </c>
      <c r="AU224" s="206" t="s">
        <v>91</v>
      </c>
      <c r="AV224" s="13" t="s">
        <v>91</v>
      </c>
      <c r="AW224" s="13" t="s">
        <v>41</v>
      </c>
      <c r="AX224" s="13" t="s">
        <v>81</v>
      </c>
      <c r="AY224" s="206" t="s">
        <v>133</v>
      </c>
    </row>
    <row r="225" spans="2:51" s="13" customFormat="1">
      <c r="B225" s="196"/>
      <c r="C225" s="197"/>
      <c r="D225" s="189" t="s">
        <v>146</v>
      </c>
      <c r="E225" s="198" t="s">
        <v>35</v>
      </c>
      <c r="F225" s="199" t="s">
        <v>284</v>
      </c>
      <c r="G225" s="197"/>
      <c r="H225" s="200">
        <v>2.56</v>
      </c>
      <c r="I225" s="201"/>
      <c r="J225" s="197"/>
      <c r="K225" s="197"/>
      <c r="L225" s="202"/>
      <c r="M225" s="203"/>
      <c r="N225" s="204"/>
      <c r="O225" s="204"/>
      <c r="P225" s="204"/>
      <c r="Q225" s="204"/>
      <c r="R225" s="204"/>
      <c r="S225" s="204"/>
      <c r="T225" s="205"/>
      <c r="AT225" s="206" t="s">
        <v>146</v>
      </c>
      <c r="AU225" s="206" t="s">
        <v>91</v>
      </c>
      <c r="AV225" s="13" t="s">
        <v>91</v>
      </c>
      <c r="AW225" s="13" t="s">
        <v>41</v>
      </c>
      <c r="AX225" s="13" t="s">
        <v>81</v>
      </c>
      <c r="AY225" s="206" t="s">
        <v>133</v>
      </c>
    </row>
    <row r="226" spans="2:51" s="13" customFormat="1">
      <c r="B226" s="196"/>
      <c r="C226" s="197"/>
      <c r="D226" s="189" t="s">
        <v>146</v>
      </c>
      <c r="E226" s="198" t="s">
        <v>35</v>
      </c>
      <c r="F226" s="199" t="s">
        <v>285</v>
      </c>
      <c r="G226" s="197"/>
      <c r="H226" s="200">
        <v>2.56</v>
      </c>
      <c r="I226" s="201"/>
      <c r="J226" s="197"/>
      <c r="K226" s="197"/>
      <c r="L226" s="202"/>
      <c r="M226" s="203"/>
      <c r="N226" s="204"/>
      <c r="O226" s="204"/>
      <c r="P226" s="204"/>
      <c r="Q226" s="204"/>
      <c r="R226" s="204"/>
      <c r="S226" s="204"/>
      <c r="T226" s="205"/>
      <c r="AT226" s="206" t="s">
        <v>146</v>
      </c>
      <c r="AU226" s="206" t="s">
        <v>91</v>
      </c>
      <c r="AV226" s="13" t="s">
        <v>91</v>
      </c>
      <c r="AW226" s="13" t="s">
        <v>41</v>
      </c>
      <c r="AX226" s="13" t="s">
        <v>81</v>
      </c>
      <c r="AY226" s="206" t="s">
        <v>133</v>
      </c>
    </row>
    <row r="227" spans="2:51" s="13" customFormat="1">
      <c r="B227" s="196"/>
      <c r="C227" s="197"/>
      <c r="D227" s="189" t="s">
        <v>146</v>
      </c>
      <c r="E227" s="198" t="s">
        <v>35</v>
      </c>
      <c r="F227" s="199" t="s">
        <v>286</v>
      </c>
      <c r="G227" s="197"/>
      <c r="H227" s="200">
        <v>7.9859999999999998</v>
      </c>
      <c r="I227" s="201"/>
      <c r="J227" s="197"/>
      <c r="K227" s="197"/>
      <c r="L227" s="202"/>
      <c r="M227" s="203"/>
      <c r="N227" s="204"/>
      <c r="O227" s="204"/>
      <c r="P227" s="204"/>
      <c r="Q227" s="204"/>
      <c r="R227" s="204"/>
      <c r="S227" s="204"/>
      <c r="T227" s="205"/>
      <c r="AT227" s="206" t="s">
        <v>146</v>
      </c>
      <c r="AU227" s="206" t="s">
        <v>91</v>
      </c>
      <c r="AV227" s="13" t="s">
        <v>91</v>
      </c>
      <c r="AW227" s="13" t="s">
        <v>41</v>
      </c>
      <c r="AX227" s="13" t="s">
        <v>81</v>
      </c>
      <c r="AY227" s="206" t="s">
        <v>133</v>
      </c>
    </row>
    <row r="228" spans="2:51" s="15" customFormat="1">
      <c r="B228" s="218"/>
      <c r="C228" s="219"/>
      <c r="D228" s="189" t="s">
        <v>146</v>
      </c>
      <c r="E228" s="220" t="s">
        <v>35</v>
      </c>
      <c r="F228" s="221" t="s">
        <v>224</v>
      </c>
      <c r="G228" s="219"/>
      <c r="H228" s="222">
        <v>71.981999999999999</v>
      </c>
      <c r="I228" s="223"/>
      <c r="J228" s="219"/>
      <c r="K228" s="219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146</v>
      </c>
      <c r="AU228" s="228" t="s">
        <v>91</v>
      </c>
      <c r="AV228" s="15" t="s">
        <v>156</v>
      </c>
      <c r="AW228" s="15" t="s">
        <v>41</v>
      </c>
      <c r="AX228" s="15" t="s">
        <v>81</v>
      </c>
      <c r="AY228" s="228" t="s">
        <v>133</v>
      </c>
    </row>
    <row r="229" spans="2:51" s="16" customFormat="1">
      <c r="B229" s="229"/>
      <c r="C229" s="230"/>
      <c r="D229" s="189" t="s">
        <v>146</v>
      </c>
      <c r="E229" s="231" t="s">
        <v>35</v>
      </c>
      <c r="F229" s="232" t="s">
        <v>287</v>
      </c>
      <c r="G229" s="230"/>
      <c r="H229" s="231" t="s">
        <v>35</v>
      </c>
      <c r="I229" s="233"/>
      <c r="J229" s="230"/>
      <c r="K229" s="230"/>
      <c r="L229" s="234"/>
      <c r="M229" s="235"/>
      <c r="N229" s="236"/>
      <c r="O229" s="236"/>
      <c r="P229" s="236"/>
      <c r="Q229" s="236"/>
      <c r="R229" s="236"/>
      <c r="S229" s="236"/>
      <c r="T229" s="237"/>
      <c r="AT229" s="238" t="s">
        <v>146</v>
      </c>
      <c r="AU229" s="238" t="s">
        <v>91</v>
      </c>
      <c r="AV229" s="16" t="s">
        <v>89</v>
      </c>
      <c r="AW229" s="16" t="s">
        <v>41</v>
      </c>
      <c r="AX229" s="16" t="s">
        <v>81</v>
      </c>
      <c r="AY229" s="238" t="s">
        <v>133</v>
      </c>
    </row>
    <row r="230" spans="2:51" s="13" customFormat="1">
      <c r="B230" s="196"/>
      <c r="C230" s="197"/>
      <c r="D230" s="189" t="s">
        <v>146</v>
      </c>
      <c r="E230" s="198" t="s">
        <v>35</v>
      </c>
      <c r="F230" s="199" t="s">
        <v>288</v>
      </c>
      <c r="G230" s="197"/>
      <c r="H230" s="200">
        <v>14.667</v>
      </c>
      <c r="I230" s="201"/>
      <c r="J230" s="197"/>
      <c r="K230" s="197"/>
      <c r="L230" s="202"/>
      <c r="M230" s="203"/>
      <c r="N230" s="204"/>
      <c r="O230" s="204"/>
      <c r="P230" s="204"/>
      <c r="Q230" s="204"/>
      <c r="R230" s="204"/>
      <c r="S230" s="204"/>
      <c r="T230" s="205"/>
      <c r="AT230" s="206" t="s">
        <v>146</v>
      </c>
      <c r="AU230" s="206" t="s">
        <v>91</v>
      </c>
      <c r="AV230" s="13" t="s">
        <v>91</v>
      </c>
      <c r="AW230" s="13" t="s">
        <v>41</v>
      </c>
      <c r="AX230" s="13" t="s">
        <v>81</v>
      </c>
      <c r="AY230" s="206" t="s">
        <v>133</v>
      </c>
    </row>
    <row r="231" spans="2:51" s="15" customFormat="1">
      <c r="B231" s="218"/>
      <c r="C231" s="219"/>
      <c r="D231" s="189" t="s">
        <v>146</v>
      </c>
      <c r="E231" s="220" t="s">
        <v>35</v>
      </c>
      <c r="F231" s="221" t="s">
        <v>224</v>
      </c>
      <c r="G231" s="219"/>
      <c r="H231" s="222">
        <v>14.667</v>
      </c>
      <c r="I231" s="223"/>
      <c r="J231" s="219"/>
      <c r="K231" s="219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146</v>
      </c>
      <c r="AU231" s="228" t="s">
        <v>91</v>
      </c>
      <c r="AV231" s="15" t="s">
        <v>156</v>
      </c>
      <c r="AW231" s="15" t="s">
        <v>41</v>
      </c>
      <c r="AX231" s="15" t="s">
        <v>81</v>
      </c>
      <c r="AY231" s="228" t="s">
        <v>133</v>
      </c>
    </row>
    <row r="232" spans="2:51" s="16" customFormat="1">
      <c r="B232" s="229"/>
      <c r="C232" s="230"/>
      <c r="D232" s="189" t="s">
        <v>146</v>
      </c>
      <c r="E232" s="231" t="s">
        <v>35</v>
      </c>
      <c r="F232" s="232" t="s">
        <v>289</v>
      </c>
      <c r="G232" s="230"/>
      <c r="H232" s="231" t="s">
        <v>35</v>
      </c>
      <c r="I232" s="233"/>
      <c r="J232" s="230"/>
      <c r="K232" s="230"/>
      <c r="L232" s="234"/>
      <c r="M232" s="235"/>
      <c r="N232" s="236"/>
      <c r="O232" s="236"/>
      <c r="P232" s="236"/>
      <c r="Q232" s="236"/>
      <c r="R232" s="236"/>
      <c r="S232" s="236"/>
      <c r="T232" s="237"/>
      <c r="AT232" s="238" t="s">
        <v>146</v>
      </c>
      <c r="AU232" s="238" t="s">
        <v>91</v>
      </c>
      <c r="AV232" s="16" t="s">
        <v>89</v>
      </c>
      <c r="AW232" s="16" t="s">
        <v>41</v>
      </c>
      <c r="AX232" s="16" t="s">
        <v>81</v>
      </c>
      <c r="AY232" s="238" t="s">
        <v>133</v>
      </c>
    </row>
    <row r="233" spans="2:51" s="13" customFormat="1">
      <c r="B233" s="196"/>
      <c r="C233" s="197"/>
      <c r="D233" s="189" t="s">
        <v>146</v>
      </c>
      <c r="E233" s="198" t="s">
        <v>35</v>
      </c>
      <c r="F233" s="199" t="s">
        <v>290</v>
      </c>
      <c r="G233" s="197"/>
      <c r="H233" s="200">
        <v>6.72</v>
      </c>
      <c r="I233" s="201"/>
      <c r="J233" s="197"/>
      <c r="K233" s="197"/>
      <c r="L233" s="202"/>
      <c r="M233" s="203"/>
      <c r="N233" s="204"/>
      <c r="O233" s="204"/>
      <c r="P233" s="204"/>
      <c r="Q233" s="204"/>
      <c r="R233" s="204"/>
      <c r="S233" s="204"/>
      <c r="T233" s="205"/>
      <c r="AT233" s="206" t="s">
        <v>146</v>
      </c>
      <c r="AU233" s="206" t="s">
        <v>91</v>
      </c>
      <c r="AV233" s="13" t="s">
        <v>91</v>
      </c>
      <c r="AW233" s="13" t="s">
        <v>41</v>
      </c>
      <c r="AX233" s="13" t="s">
        <v>81</v>
      </c>
      <c r="AY233" s="206" t="s">
        <v>133</v>
      </c>
    </row>
    <row r="234" spans="2:51" s="13" customFormat="1">
      <c r="B234" s="196"/>
      <c r="C234" s="197"/>
      <c r="D234" s="189" t="s">
        <v>146</v>
      </c>
      <c r="E234" s="198" t="s">
        <v>35</v>
      </c>
      <c r="F234" s="199" t="s">
        <v>291</v>
      </c>
      <c r="G234" s="197"/>
      <c r="H234" s="200">
        <v>10.192</v>
      </c>
      <c r="I234" s="201"/>
      <c r="J234" s="197"/>
      <c r="K234" s="197"/>
      <c r="L234" s="202"/>
      <c r="M234" s="203"/>
      <c r="N234" s="204"/>
      <c r="O234" s="204"/>
      <c r="P234" s="204"/>
      <c r="Q234" s="204"/>
      <c r="R234" s="204"/>
      <c r="S234" s="204"/>
      <c r="T234" s="205"/>
      <c r="AT234" s="206" t="s">
        <v>146</v>
      </c>
      <c r="AU234" s="206" t="s">
        <v>91</v>
      </c>
      <c r="AV234" s="13" t="s">
        <v>91</v>
      </c>
      <c r="AW234" s="13" t="s">
        <v>41</v>
      </c>
      <c r="AX234" s="13" t="s">
        <v>81</v>
      </c>
      <c r="AY234" s="206" t="s">
        <v>133</v>
      </c>
    </row>
    <row r="235" spans="2:51" s="13" customFormat="1">
      <c r="B235" s="196"/>
      <c r="C235" s="197"/>
      <c r="D235" s="189" t="s">
        <v>146</v>
      </c>
      <c r="E235" s="198" t="s">
        <v>35</v>
      </c>
      <c r="F235" s="199" t="s">
        <v>292</v>
      </c>
      <c r="G235" s="197"/>
      <c r="H235" s="200">
        <v>5.6</v>
      </c>
      <c r="I235" s="201"/>
      <c r="J235" s="197"/>
      <c r="K235" s="197"/>
      <c r="L235" s="202"/>
      <c r="M235" s="203"/>
      <c r="N235" s="204"/>
      <c r="O235" s="204"/>
      <c r="P235" s="204"/>
      <c r="Q235" s="204"/>
      <c r="R235" s="204"/>
      <c r="S235" s="204"/>
      <c r="T235" s="205"/>
      <c r="AT235" s="206" t="s">
        <v>146</v>
      </c>
      <c r="AU235" s="206" t="s">
        <v>91</v>
      </c>
      <c r="AV235" s="13" t="s">
        <v>91</v>
      </c>
      <c r="AW235" s="13" t="s">
        <v>41</v>
      </c>
      <c r="AX235" s="13" t="s">
        <v>81</v>
      </c>
      <c r="AY235" s="206" t="s">
        <v>133</v>
      </c>
    </row>
    <row r="236" spans="2:51" s="13" customFormat="1">
      <c r="B236" s="196"/>
      <c r="C236" s="197"/>
      <c r="D236" s="189" t="s">
        <v>146</v>
      </c>
      <c r="E236" s="198" t="s">
        <v>35</v>
      </c>
      <c r="F236" s="199" t="s">
        <v>293</v>
      </c>
      <c r="G236" s="197"/>
      <c r="H236" s="200">
        <v>6.72</v>
      </c>
      <c r="I236" s="201"/>
      <c r="J236" s="197"/>
      <c r="K236" s="197"/>
      <c r="L236" s="202"/>
      <c r="M236" s="203"/>
      <c r="N236" s="204"/>
      <c r="O236" s="204"/>
      <c r="P236" s="204"/>
      <c r="Q236" s="204"/>
      <c r="R236" s="204"/>
      <c r="S236" s="204"/>
      <c r="T236" s="205"/>
      <c r="AT236" s="206" t="s">
        <v>146</v>
      </c>
      <c r="AU236" s="206" t="s">
        <v>91</v>
      </c>
      <c r="AV236" s="13" t="s">
        <v>91</v>
      </c>
      <c r="AW236" s="13" t="s">
        <v>41</v>
      </c>
      <c r="AX236" s="13" t="s">
        <v>81</v>
      </c>
      <c r="AY236" s="206" t="s">
        <v>133</v>
      </c>
    </row>
    <row r="237" spans="2:51" s="13" customFormat="1">
      <c r="B237" s="196"/>
      <c r="C237" s="197"/>
      <c r="D237" s="189" t="s">
        <v>146</v>
      </c>
      <c r="E237" s="198" t="s">
        <v>35</v>
      </c>
      <c r="F237" s="199" t="s">
        <v>294</v>
      </c>
      <c r="G237" s="197"/>
      <c r="H237" s="200">
        <v>2.8</v>
      </c>
      <c r="I237" s="201"/>
      <c r="J237" s="197"/>
      <c r="K237" s="197"/>
      <c r="L237" s="202"/>
      <c r="M237" s="203"/>
      <c r="N237" s="204"/>
      <c r="O237" s="204"/>
      <c r="P237" s="204"/>
      <c r="Q237" s="204"/>
      <c r="R237" s="204"/>
      <c r="S237" s="204"/>
      <c r="T237" s="205"/>
      <c r="AT237" s="206" t="s">
        <v>146</v>
      </c>
      <c r="AU237" s="206" t="s">
        <v>91</v>
      </c>
      <c r="AV237" s="13" t="s">
        <v>91</v>
      </c>
      <c r="AW237" s="13" t="s">
        <v>41</v>
      </c>
      <c r="AX237" s="13" t="s">
        <v>81</v>
      </c>
      <c r="AY237" s="206" t="s">
        <v>133</v>
      </c>
    </row>
    <row r="238" spans="2:51" s="13" customFormat="1">
      <c r="B238" s="196"/>
      <c r="C238" s="197"/>
      <c r="D238" s="189" t="s">
        <v>146</v>
      </c>
      <c r="E238" s="198" t="s">
        <v>35</v>
      </c>
      <c r="F238" s="199" t="s">
        <v>295</v>
      </c>
      <c r="G238" s="197"/>
      <c r="H238" s="200">
        <v>7.28</v>
      </c>
      <c r="I238" s="201"/>
      <c r="J238" s="197"/>
      <c r="K238" s="197"/>
      <c r="L238" s="202"/>
      <c r="M238" s="203"/>
      <c r="N238" s="204"/>
      <c r="O238" s="204"/>
      <c r="P238" s="204"/>
      <c r="Q238" s="204"/>
      <c r="R238" s="204"/>
      <c r="S238" s="204"/>
      <c r="T238" s="205"/>
      <c r="AT238" s="206" t="s">
        <v>146</v>
      </c>
      <c r="AU238" s="206" t="s">
        <v>91</v>
      </c>
      <c r="AV238" s="13" t="s">
        <v>91</v>
      </c>
      <c r="AW238" s="13" t="s">
        <v>41</v>
      </c>
      <c r="AX238" s="13" t="s">
        <v>81</v>
      </c>
      <c r="AY238" s="206" t="s">
        <v>133</v>
      </c>
    </row>
    <row r="239" spans="2:51" s="13" customFormat="1">
      <c r="B239" s="196"/>
      <c r="C239" s="197"/>
      <c r="D239" s="189" t="s">
        <v>146</v>
      </c>
      <c r="E239" s="198" t="s">
        <v>35</v>
      </c>
      <c r="F239" s="199" t="s">
        <v>296</v>
      </c>
      <c r="G239" s="197"/>
      <c r="H239" s="200">
        <v>6</v>
      </c>
      <c r="I239" s="201"/>
      <c r="J239" s="197"/>
      <c r="K239" s="197"/>
      <c r="L239" s="202"/>
      <c r="M239" s="203"/>
      <c r="N239" s="204"/>
      <c r="O239" s="204"/>
      <c r="P239" s="204"/>
      <c r="Q239" s="204"/>
      <c r="R239" s="204"/>
      <c r="S239" s="204"/>
      <c r="T239" s="205"/>
      <c r="AT239" s="206" t="s">
        <v>146</v>
      </c>
      <c r="AU239" s="206" t="s">
        <v>91</v>
      </c>
      <c r="AV239" s="13" t="s">
        <v>91</v>
      </c>
      <c r="AW239" s="13" t="s">
        <v>41</v>
      </c>
      <c r="AX239" s="13" t="s">
        <v>81</v>
      </c>
      <c r="AY239" s="206" t="s">
        <v>133</v>
      </c>
    </row>
    <row r="240" spans="2:51" s="13" customFormat="1">
      <c r="B240" s="196"/>
      <c r="C240" s="197"/>
      <c r="D240" s="189" t="s">
        <v>146</v>
      </c>
      <c r="E240" s="198" t="s">
        <v>35</v>
      </c>
      <c r="F240" s="199" t="s">
        <v>297</v>
      </c>
      <c r="G240" s="197"/>
      <c r="H240" s="200">
        <v>7.8</v>
      </c>
      <c r="I240" s="201"/>
      <c r="J240" s="197"/>
      <c r="K240" s="197"/>
      <c r="L240" s="202"/>
      <c r="M240" s="203"/>
      <c r="N240" s="204"/>
      <c r="O240" s="204"/>
      <c r="P240" s="204"/>
      <c r="Q240" s="204"/>
      <c r="R240" s="204"/>
      <c r="S240" s="204"/>
      <c r="T240" s="205"/>
      <c r="AT240" s="206" t="s">
        <v>146</v>
      </c>
      <c r="AU240" s="206" t="s">
        <v>91</v>
      </c>
      <c r="AV240" s="13" t="s">
        <v>91</v>
      </c>
      <c r="AW240" s="13" t="s">
        <v>41</v>
      </c>
      <c r="AX240" s="13" t="s">
        <v>81</v>
      </c>
      <c r="AY240" s="206" t="s">
        <v>133</v>
      </c>
    </row>
    <row r="241" spans="2:51" s="13" customFormat="1">
      <c r="B241" s="196"/>
      <c r="C241" s="197"/>
      <c r="D241" s="189" t="s">
        <v>146</v>
      </c>
      <c r="E241" s="198" t="s">
        <v>35</v>
      </c>
      <c r="F241" s="199" t="s">
        <v>298</v>
      </c>
      <c r="G241" s="197"/>
      <c r="H241" s="200">
        <v>9.9280000000000008</v>
      </c>
      <c r="I241" s="201"/>
      <c r="J241" s="197"/>
      <c r="K241" s="197"/>
      <c r="L241" s="202"/>
      <c r="M241" s="203"/>
      <c r="N241" s="204"/>
      <c r="O241" s="204"/>
      <c r="P241" s="204"/>
      <c r="Q241" s="204"/>
      <c r="R241" s="204"/>
      <c r="S241" s="204"/>
      <c r="T241" s="205"/>
      <c r="AT241" s="206" t="s">
        <v>146</v>
      </c>
      <c r="AU241" s="206" t="s">
        <v>91</v>
      </c>
      <c r="AV241" s="13" t="s">
        <v>91</v>
      </c>
      <c r="AW241" s="13" t="s">
        <v>41</v>
      </c>
      <c r="AX241" s="13" t="s">
        <v>81</v>
      </c>
      <c r="AY241" s="206" t="s">
        <v>133</v>
      </c>
    </row>
    <row r="242" spans="2:51" s="13" customFormat="1">
      <c r="B242" s="196"/>
      <c r="C242" s="197"/>
      <c r="D242" s="189" t="s">
        <v>146</v>
      </c>
      <c r="E242" s="198" t="s">
        <v>35</v>
      </c>
      <c r="F242" s="199" t="s">
        <v>299</v>
      </c>
      <c r="G242" s="197"/>
      <c r="H242" s="200">
        <v>8.9280000000000008</v>
      </c>
      <c r="I242" s="201"/>
      <c r="J242" s="197"/>
      <c r="K242" s="197"/>
      <c r="L242" s="202"/>
      <c r="M242" s="203"/>
      <c r="N242" s="204"/>
      <c r="O242" s="204"/>
      <c r="P242" s="204"/>
      <c r="Q242" s="204"/>
      <c r="R242" s="204"/>
      <c r="S242" s="204"/>
      <c r="T242" s="205"/>
      <c r="AT242" s="206" t="s">
        <v>146</v>
      </c>
      <c r="AU242" s="206" t="s">
        <v>91</v>
      </c>
      <c r="AV242" s="13" t="s">
        <v>91</v>
      </c>
      <c r="AW242" s="13" t="s">
        <v>41</v>
      </c>
      <c r="AX242" s="13" t="s">
        <v>81</v>
      </c>
      <c r="AY242" s="206" t="s">
        <v>133</v>
      </c>
    </row>
    <row r="243" spans="2:51" s="13" customFormat="1">
      <c r="B243" s="196"/>
      <c r="C243" s="197"/>
      <c r="D243" s="189" t="s">
        <v>146</v>
      </c>
      <c r="E243" s="198" t="s">
        <v>35</v>
      </c>
      <c r="F243" s="199" t="s">
        <v>300</v>
      </c>
      <c r="G243" s="197"/>
      <c r="H243" s="200">
        <v>9.36</v>
      </c>
      <c r="I243" s="201"/>
      <c r="J243" s="197"/>
      <c r="K243" s="197"/>
      <c r="L243" s="202"/>
      <c r="M243" s="203"/>
      <c r="N243" s="204"/>
      <c r="O243" s="204"/>
      <c r="P243" s="204"/>
      <c r="Q243" s="204"/>
      <c r="R243" s="204"/>
      <c r="S243" s="204"/>
      <c r="T243" s="205"/>
      <c r="AT243" s="206" t="s">
        <v>146</v>
      </c>
      <c r="AU243" s="206" t="s">
        <v>91</v>
      </c>
      <c r="AV243" s="13" t="s">
        <v>91</v>
      </c>
      <c r="AW243" s="13" t="s">
        <v>41</v>
      </c>
      <c r="AX243" s="13" t="s">
        <v>81</v>
      </c>
      <c r="AY243" s="206" t="s">
        <v>133</v>
      </c>
    </row>
    <row r="244" spans="2:51" s="13" customFormat="1">
      <c r="B244" s="196"/>
      <c r="C244" s="197"/>
      <c r="D244" s="189" t="s">
        <v>146</v>
      </c>
      <c r="E244" s="198" t="s">
        <v>35</v>
      </c>
      <c r="F244" s="199" t="s">
        <v>301</v>
      </c>
      <c r="G244" s="197"/>
      <c r="H244" s="200">
        <v>9.36</v>
      </c>
      <c r="I244" s="201"/>
      <c r="J244" s="197"/>
      <c r="K244" s="197"/>
      <c r="L244" s="202"/>
      <c r="M244" s="203"/>
      <c r="N244" s="204"/>
      <c r="O244" s="204"/>
      <c r="P244" s="204"/>
      <c r="Q244" s="204"/>
      <c r="R244" s="204"/>
      <c r="S244" s="204"/>
      <c r="T244" s="205"/>
      <c r="AT244" s="206" t="s">
        <v>146</v>
      </c>
      <c r="AU244" s="206" t="s">
        <v>91</v>
      </c>
      <c r="AV244" s="13" t="s">
        <v>91</v>
      </c>
      <c r="AW244" s="13" t="s">
        <v>41</v>
      </c>
      <c r="AX244" s="13" t="s">
        <v>81</v>
      </c>
      <c r="AY244" s="206" t="s">
        <v>133</v>
      </c>
    </row>
    <row r="245" spans="2:51" s="13" customFormat="1">
      <c r="B245" s="196"/>
      <c r="C245" s="197"/>
      <c r="D245" s="189" t="s">
        <v>146</v>
      </c>
      <c r="E245" s="198" t="s">
        <v>35</v>
      </c>
      <c r="F245" s="199" t="s">
        <v>302</v>
      </c>
      <c r="G245" s="197"/>
      <c r="H245" s="200">
        <v>7.2</v>
      </c>
      <c r="I245" s="201"/>
      <c r="J245" s="197"/>
      <c r="K245" s="197"/>
      <c r="L245" s="202"/>
      <c r="M245" s="203"/>
      <c r="N245" s="204"/>
      <c r="O245" s="204"/>
      <c r="P245" s="204"/>
      <c r="Q245" s="204"/>
      <c r="R245" s="204"/>
      <c r="S245" s="204"/>
      <c r="T245" s="205"/>
      <c r="AT245" s="206" t="s">
        <v>146</v>
      </c>
      <c r="AU245" s="206" t="s">
        <v>91</v>
      </c>
      <c r="AV245" s="13" t="s">
        <v>91</v>
      </c>
      <c r="AW245" s="13" t="s">
        <v>41</v>
      </c>
      <c r="AX245" s="13" t="s">
        <v>81</v>
      </c>
      <c r="AY245" s="206" t="s">
        <v>133</v>
      </c>
    </row>
    <row r="246" spans="2:51" s="13" customFormat="1">
      <c r="B246" s="196"/>
      <c r="C246" s="197"/>
      <c r="D246" s="189" t="s">
        <v>146</v>
      </c>
      <c r="E246" s="198" t="s">
        <v>35</v>
      </c>
      <c r="F246" s="199" t="s">
        <v>303</v>
      </c>
      <c r="G246" s="197"/>
      <c r="H246" s="200">
        <v>9.36</v>
      </c>
      <c r="I246" s="201"/>
      <c r="J246" s="197"/>
      <c r="K246" s="197"/>
      <c r="L246" s="202"/>
      <c r="M246" s="203"/>
      <c r="N246" s="204"/>
      <c r="O246" s="204"/>
      <c r="P246" s="204"/>
      <c r="Q246" s="204"/>
      <c r="R246" s="204"/>
      <c r="S246" s="204"/>
      <c r="T246" s="205"/>
      <c r="AT246" s="206" t="s">
        <v>146</v>
      </c>
      <c r="AU246" s="206" t="s">
        <v>91</v>
      </c>
      <c r="AV246" s="13" t="s">
        <v>91</v>
      </c>
      <c r="AW246" s="13" t="s">
        <v>41</v>
      </c>
      <c r="AX246" s="13" t="s">
        <v>81</v>
      </c>
      <c r="AY246" s="206" t="s">
        <v>133</v>
      </c>
    </row>
    <row r="247" spans="2:51" s="13" customFormat="1">
      <c r="B247" s="196"/>
      <c r="C247" s="197"/>
      <c r="D247" s="189" t="s">
        <v>146</v>
      </c>
      <c r="E247" s="198" t="s">
        <v>35</v>
      </c>
      <c r="F247" s="199" t="s">
        <v>304</v>
      </c>
      <c r="G247" s="197"/>
      <c r="H247" s="200">
        <v>4.32</v>
      </c>
      <c r="I247" s="201"/>
      <c r="J247" s="197"/>
      <c r="K247" s="197"/>
      <c r="L247" s="202"/>
      <c r="M247" s="203"/>
      <c r="N247" s="204"/>
      <c r="O247" s="204"/>
      <c r="P247" s="204"/>
      <c r="Q247" s="204"/>
      <c r="R247" s="204"/>
      <c r="S247" s="204"/>
      <c r="T247" s="205"/>
      <c r="AT247" s="206" t="s">
        <v>146</v>
      </c>
      <c r="AU247" s="206" t="s">
        <v>91</v>
      </c>
      <c r="AV247" s="13" t="s">
        <v>91</v>
      </c>
      <c r="AW247" s="13" t="s">
        <v>41</v>
      </c>
      <c r="AX247" s="13" t="s">
        <v>81</v>
      </c>
      <c r="AY247" s="206" t="s">
        <v>133</v>
      </c>
    </row>
    <row r="248" spans="2:51" s="13" customFormat="1">
      <c r="B248" s="196"/>
      <c r="C248" s="197"/>
      <c r="D248" s="189" t="s">
        <v>146</v>
      </c>
      <c r="E248" s="198" t="s">
        <v>35</v>
      </c>
      <c r="F248" s="199" t="s">
        <v>305</v>
      </c>
      <c r="G248" s="197"/>
      <c r="H248" s="200">
        <v>3.6</v>
      </c>
      <c r="I248" s="201"/>
      <c r="J248" s="197"/>
      <c r="K248" s="197"/>
      <c r="L248" s="202"/>
      <c r="M248" s="203"/>
      <c r="N248" s="204"/>
      <c r="O248" s="204"/>
      <c r="P248" s="204"/>
      <c r="Q248" s="204"/>
      <c r="R248" s="204"/>
      <c r="S248" s="204"/>
      <c r="T248" s="205"/>
      <c r="AT248" s="206" t="s">
        <v>146</v>
      </c>
      <c r="AU248" s="206" t="s">
        <v>91</v>
      </c>
      <c r="AV248" s="13" t="s">
        <v>91</v>
      </c>
      <c r="AW248" s="13" t="s">
        <v>41</v>
      </c>
      <c r="AX248" s="13" t="s">
        <v>81</v>
      </c>
      <c r="AY248" s="206" t="s">
        <v>133</v>
      </c>
    </row>
    <row r="249" spans="2:51" s="13" customFormat="1">
      <c r="B249" s="196"/>
      <c r="C249" s="197"/>
      <c r="D249" s="189" t="s">
        <v>146</v>
      </c>
      <c r="E249" s="198" t="s">
        <v>35</v>
      </c>
      <c r="F249" s="199" t="s">
        <v>306</v>
      </c>
      <c r="G249" s="197"/>
      <c r="H249" s="200">
        <v>9.36</v>
      </c>
      <c r="I249" s="201"/>
      <c r="J249" s="197"/>
      <c r="K249" s="197"/>
      <c r="L249" s="202"/>
      <c r="M249" s="203"/>
      <c r="N249" s="204"/>
      <c r="O249" s="204"/>
      <c r="P249" s="204"/>
      <c r="Q249" s="204"/>
      <c r="R249" s="204"/>
      <c r="S249" s="204"/>
      <c r="T249" s="205"/>
      <c r="AT249" s="206" t="s">
        <v>146</v>
      </c>
      <c r="AU249" s="206" t="s">
        <v>91</v>
      </c>
      <c r="AV249" s="13" t="s">
        <v>91</v>
      </c>
      <c r="AW249" s="13" t="s">
        <v>41</v>
      </c>
      <c r="AX249" s="13" t="s">
        <v>81</v>
      </c>
      <c r="AY249" s="206" t="s">
        <v>133</v>
      </c>
    </row>
    <row r="250" spans="2:51" s="13" customFormat="1">
      <c r="B250" s="196"/>
      <c r="C250" s="197"/>
      <c r="D250" s="189" t="s">
        <v>146</v>
      </c>
      <c r="E250" s="198" t="s">
        <v>35</v>
      </c>
      <c r="F250" s="199" t="s">
        <v>307</v>
      </c>
      <c r="G250" s="197"/>
      <c r="H250" s="200">
        <v>9.36</v>
      </c>
      <c r="I250" s="201"/>
      <c r="J250" s="197"/>
      <c r="K250" s="197"/>
      <c r="L250" s="202"/>
      <c r="M250" s="203"/>
      <c r="N250" s="204"/>
      <c r="O250" s="204"/>
      <c r="P250" s="204"/>
      <c r="Q250" s="204"/>
      <c r="R250" s="204"/>
      <c r="S250" s="204"/>
      <c r="T250" s="205"/>
      <c r="AT250" s="206" t="s">
        <v>146</v>
      </c>
      <c r="AU250" s="206" t="s">
        <v>91</v>
      </c>
      <c r="AV250" s="13" t="s">
        <v>91</v>
      </c>
      <c r="AW250" s="13" t="s">
        <v>41</v>
      </c>
      <c r="AX250" s="13" t="s">
        <v>81</v>
      </c>
      <c r="AY250" s="206" t="s">
        <v>133</v>
      </c>
    </row>
    <row r="251" spans="2:51" s="13" customFormat="1">
      <c r="B251" s="196"/>
      <c r="C251" s="197"/>
      <c r="D251" s="189" t="s">
        <v>146</v>
      </c>
      <c r="E251" s="198" t="s">
        <v>35</v>
      </c>
      <c r="F251" s="199" t="s">
        <v>308</v>
      </c>
      <c r="G251" s="197"/>
      <c r="H251" s="200">
        <v>9.8800000000000008</v>
      </c>
      <c r="I251" s="201"/>
      <c r="J251" s="197"/>
      <c r="K251" s="197"/>
      <c r="L251" s="202"/>
      <c r="M251" s="203"/>
      <c r="N251" s="204"/>
      <c r="O251" s="204"/>
      <c r="P251" s="204"/>
      <c r="Q251" s="204"/>
      <c r="R251" s="204"/>
      <c r="S251" s="204"/>
      <c r="T251" s="205"/>
      <c r="AT251" s="206" t="s">
        <v>146</v>
      </c>
      <c r="AU251" s="206" t="s">
        <v>91</v>
      </c>
      <c r="AV251" s="13" t="s">
        <v>91</v>
      </c>
      <c r="AW251" s="13" t="s">
        <v>41</v>
      </c>
      <c r="AX251" s="13" t="s">
        <v>81</v>
      </c>
      <c r="AY251" s="206" t="s">
        <v>133</v>
      </c>
    </row>
    <row r="252" spans="2:51" s="13" customFormat="1">
      <c r="B252" s="196"/>
      <c r="C252" s="197"/>
      <c r="D252" s="189" t="s">
        <v>146</v>
      </c>
      <c r="E252" s="198" t="s">
        <v>35</v>
      </c>
      <c r="F252" s="199" t="s">
        <v>309</v>
      </c>
      <c r="G252" s="197"/>
      <c r="H252" s="200">
        <v>9.8800000000000008</v>
      </c>
      <c r="I252" s="201"/>
      <c r="J252" s="197"/>
      <c r="K252" s="197"/>
      <c r="L252" s="202"/>
      <c r="M252" s="203"/>
      <c r="N252" s="204"/>
      <c r="O252" s="204"/>
      <c r="P252" s="204"/>
      <c r="Q252" s="204"/>
      <c r="R252" s="204"/>
      <c r="S252" s="204"/>
      <c r="T252" s="205"/>
      <c r="AT252" s="206" t="s">
        <v>146</v>
      </c>
      <c r="AU252" s="206" t="s">
        <v>91</v>
      </c>
      <c r="AV252" s="13" t="s">
        <v>91</v>
      </c>
      <c r="AW252" s="13" t="s">
        <v>41</v>
      </c>
      <c r="AX252" s="13" t="s">
        <v>81</v>
      </c>
      <c r="AY252" s="206" t="s">
        <v>133</v>
      </c>
    </row>
    <row r="253" spans="2:51" s="13" customFormat="1">
      <c r="B253" s="196"/>
      <c r="C253" s="197"/>
      <c r="D253" s="189" t="s">
        <v>146</v>
      </c>
      <c r="E253" s="198" t="s">
        <v>35</v>
      </c>
      <c r="F253" s="199" t="s">
        <v>310</v>
      </c>
      <c r="G253" s="197"/>
      <c r="H253" s="200">
        <v>9.6</v>
      </c>
      <c r="I253" s="201"/>
      <c r="J253" s="197"/>
      <c r="K253" s="197"/>
      <c r="L253" s="202"/>
      <c r="M253" s="203"/>
      <c r="N253" s="204"/>
      <c r="O253" s="204"/>
      <c r="P253" s="204"/>
      <c r="Q253" s="204"/>
      <c r="R253" s="204"/>
      <c r="S253" s="204"/>
      <c r="T253" s="205"/>
      <c r="AT253" s="206" t="s">
        <v>146</v>
      </c>
      <c r="AU253" s="206" t="s">
        <v>91</v>
      </c>
      <c r="AV253" s="13" t="s">
        <v>91</v>
      </c>
      <c r="AW253" s="13" t="s">
        <v>41</v>
      </c>
      <c r="AX253" s="13" t="s">
        <v>81</v>
      </c>
      <c r="AY253" s="206" t="s">
        <v>133</v>
      </c>
    </row>
    <row r="254" spans="2:51" s="13" customFormat="1">
      <c r="B254" s="196"/>
      <c r="C254" s="197"/>
      <c r="D254" s="189" t="s">
        <v>146</v>
      </c>
      <c r="E254" s="198" t="s">
        <v>35</v>
      </c>
      <c r="F254" s="199" t="s">
        <v>311</v>
      </c>
      <c r="G254" s="197"/>
      <c r="H254" s="200">
        <v>5.18</v>
      </c>
      <c r="I254" s="201"/>
      <c r="J254" s="197"/>
      <c r="K254" s="197"/>
      <c r="L254" s="202"/>
      <c r="M254" s="203"/>
      <c r="N254" s="204"/>
      <c r="O254" s="204"/>
      <c r="P254" s="204"/>
      <c r="Q254" s="204"/>
      <c r="R254" s="204"/>
      <c r="S254" s="204"/>
      <c r="T254" s="205"/>
      <c r="AT254" s="206" t="s">
        <v>146</v>
      </c>
      <c r="AU254" s="206" t="s">
        <v>91</v>
      </c>
      <c r="AV254" s="13" t="s">
        <v>91</v>
      </c>
      <c r="AW254" s="13" t="s">
        <v>41</v>
      </c>
      <c r="AX254" s="13" t="s">
        <v>81</v>
      </c>
      <c r="AY254" s="206" t="s">
        <v>133</v>
      </c>
    </row>
    <row r="255" spans="2:51" s="13" customFormat="1">
      <c r="B255" s="196"/>
      <c r="C255" s="197"/>
      <c r="D255" s="189" t="s">
        <v>146</v>
      </c>
      <c r="E255" s="198" t="s">
        <v>35</v>
      </c>
      <c r="F255" s="199" t="s">
        <v>312</v>
      </c>
      <c r="G255" s="197"/>
      <c r="H255" s="200">
        <v>7.9039999999999999</v>
      </c>
      <c r="I255" s="201"/>
      <c r="J255" s="197"/>
      <c r="K255" s="197"/>
      <c r="L255" s="202"/>
      <c r="M255" s="203"/>
      <c r="N255" s="204"/>
      <c r="O255" s="204"/>
      <c r="P255" s="204"/>
      <c r="Q255" s="204"/>
      <c r="R255" s="204"/>
      <c r="S255" s="204"/>
      <c r="T255" s="205"/>
      <c r="AT255" s="206" t="s">
        <v>146</v>
      </c>
      <c r="AU255" s="206" t="s">
        <v>91</v>
      </c>
      <c r="AV255" s="13" t="s">
        <v>91</v>
      </c>
      <c r="AW255" s="13" t="s">
        <v>41</v>
      </c>
      <c r="AX255" s="13" t="s">
        <v>81</v>
      </c>
      <c r="AY255" s="206" t="s">
        <v>133</v>
      </c>
    </row>
    <row r="256" spans="2:51" s="13" customFormat="1">
      <c r="B256" s="196"/>
      <c r="C256" s="197"/>
      <c r="D256" s="189" t="s">
        <v>146</v>
      </c>
      <c r="E256" s="198" t="s">
        <v>35</v>
      </c>
      <c r="F256" s="199" t="s">
        <v>313</v>
      </c>
      <c r="G256" s="197"/>
      <c r="H256" s="200">
        <v>9.6199999999999992</v>
      </c>
      <c r="I256" s="201"/>
      <c r="J256" s="197"/>
      <c r="K256" s="197"/>
      <c r="L256" s="202"/>
      <c r="M256" s="203"/>
      <c r="N256" s="204"/>
      <c r="O256" s="204"/>
      <c r="P256" s="204"/>
      <c r="Q256" s="204"/>
      <c r="R256" s="204"/>
      <c r="S256" s="204"/>
      <c r="T256" s="205"/>
      <c r="AT256" s="206" t="s">
        <v>146</v>
      </c>
      <c r="AU256" s="206" t="s">
        <v>91</v>
      </c>
      <c r="AV256" s="13" t="s">
        <v>91</v>
      </c>
      <c r="AW256" s="13" t="s">
        <v>41</v>
      </c>
      <c r="AX256" s="13" t="s">
        <v>81</v>
      </c>
      <c r="AY256" s="206" t="s">
        <v>133</v>
      </c>
    </row>
    <row r="257" spans="2:51" s="13" customFormat="1">
      <c r="B257" s="196"/>
      <c r="C257" s="197"/>
      <c r="D257" s="189" t="s">
        <v>146</v>
      </c>
      <c r="E257" s="198" t="s">
        <v>35</v>
      </c>
      <c r="F257" s="199" t="s">
        <v>314</v>
      </c>
      <c r="G257" s="197"/>
      <c r="H257" s="200">
        <v>7.2</v>
      </c>
      <c r="I257" s="201"/>
      <c r="J257" s="197"/>
      <c r="K257" s="197"/>
      <c r="L257" s="202"/>
      <c r="M257" s="203"/>
      <c r="N257" s="204"/>
      <c r="O257" s="204"/>
      <c r="P257" s="204"/>
      <c r="Q257" s="204"/>
      <c r="R257" s="204"/>
      <c r="S257" s="204"/>
      <c r="T257" s="205"/>
      <c r="AT257" s="206" t="s">
        <v>146</v>
      </c>
      <c r="AU257" s="206" t="s">
        <v>91</v>
      </c>
      <c r="AV257" s="13" t="s">
        <v>91</v>
      </c>
      <c r="AW257" s="13" t="s">
        <v>41</v>
      </c>
      <c r="AX257" s="13" t="s">
        <v>81</v>
      </c>
      <c r="AY257" s="206" t="s">
        <v>133</v>
      </c>
    </row>
    <row r="258" spans="2:51" s="13" customFormat="1">
      <c r="B258" s="196"/>
      <c r="C258" s="197"/>
      <c r="D258" s="189" t="s">
        <v>146</v>
      </c>
      <c r="E258" s="198" t="s">
        <v>35</v>
      </c>
      <c r="F258" s="199" t="s">
        <v>315</v>
      </c>
      <c r="G258" s="197"/>
      <c r="H258" s="200">
        <v>10.4</v>
      </c>
      <c r="I258" s="201"/>
      <c r="J258" s="197"/>
      <c r="K258" s="197"/>
      <c r="L258" s="202"/>
      <c r="M258" s="203"/>
      <c r="N258" s="204"/>
      <c r="O258" s="204"/>
      <c r="P258" s="204"/>
      <c r="Q258" s="204"/>
      <c r="R258" s="204"/>
      <c r="S258" s="204"/>
      <c r="T258" s="205"/>
      <c r="AT258" s="206" t="s">
        <v>146</v>
      </c>
      <c r="AU258" s="206" t="s">
        <v>91</v>
      </c>
      <c r="AV258" s="13" t="s">
        <v>91</v>
      </c>
      <c r="AW258" s="13" t="s">
        <v>41</v>
      </c>
      <c r="AX258" s="13" t="s">
        <v>81</v>
      </c>
      <c r="AY258" s="206" t="s">
        <v>133</v>
      </c>
    </row>
    <row r="259" spans="2:51" s="13" customFormat="1">
      <c r="B259" s="196"/>
      <c r="C259" s="197"/>
      <c r="D259" s="189" t="s">
        <v>146</v>
      </c>
      <c r="E259" s="198" t="s">
        <v>35</v>
      </c>
      <c r="F259" s="199" t="s">
        <v>316</v>
      </c>
      <c r="G259" s="197"/>
      <c r="H259" s="200">
        <v>3.7</v>
      </c>
      <c r="I259" s="201"/>
      <c r="J259" s="197"/>
      <c r="K259" s="197"/>
      <c r="L259" s="202"/>
      <c r="M259" s="203"/>
      <c r="N259" s="204"/>
      <c r="O259" s="204"/>
      <c r="P259" s="204"/>
      <c r="Q259" s="204"/>
      <c r="R259" s="204"/>
      <c r="S259" s="204"/>
      <c r="T259" s="205"/>
      <c r="AT259" s="206" t="s">
        <v>146</v>
      </c>
      <c r="AU259" s="206" t="s">
        <v>91</v>
      </c>
      <c r="AV259" s="13" t="s">
        <v>91</v>
      </c>
      <c r="AW259" s="13" t="s">
        <v>41</v>
      </c>
      <c r="AX259" s="13" t="s">
        <v>81</v>
      </c>
      <c r="AY259" s="206" t="s">
        <v>133</v>
      </c>
    </row>
    <row r="260" spans="2:51" s="13" customFormat="1">
      <c r="B260" s="196"/>
      <c r="C260" s="197"/>
      <c r="D260" s="189" t="s">
        <v>146</v>
      </c>
      <c r="E260" s="198" t="s">
        <v>35</v>
      </c>
      <c r="F260" s="199" t="s">
        <v>317</v>
      </c>
      <c r="G260" s="197"/>
      <c r="H260" s="200">
        <v>3.7</v>
      </c>
      <c r="I260" s="201"/>
      <c r="J260" s="197"/>
      <c r="K260" s="197"/>
      <c r="L260" s="202"/>
      <c r="M260" s="203"/>
      <c r="N260" s="204"/>
      <c r="O260" s="204"/>
      <c r="P260" s="204"/>
      <c r="Q260" s="204"/>
      <c r="R260" s="204"/>
      <c r="S260" s="204"/>
      <c r="T260" s="205"/>
      <c r="AT260" s="206" t="s">
        <v>146</v>
      </c>
      <c r="AU260" s="206" t="s">
        <v>91</v>
      </c>
      <c r="AV260" s="13" t="s">
        <v>91</v>
      </c>
      <c r="AW260" s="13" t="s">
        <v>41</v>
      </c>
      <c r="AX260" s="13" t="s">
        <v>81</v>
      </c>
      <c r="AY260" s="206" t="s">
        <v>133</v>
      </c>
    </row>
    <row r="261" spans="2:51" s="13" customFormat="1">
      <c r="B261" s="196"/>
      <c r="C261" s="197"/>
      <c r="D261" s="189" t="s">
        <v>146</v>
      </c>
      <c r="E261" s="198" t="s">
        <v>35</v>
      </c>
      <c r="F261" s="199" t="s">
        <v>318</v>
      </c>
      <c r="G261" s="197"/>
      <c r="H261" s="200">
        <v>10.08</v>
      </c>
      <c r="I261" s="201"/>
      <c r="J261" s="197"/>
      <c r="K261" s="197"/>
      <c r="L261" s="202"/>
      <c r="M261" s="203"/>
      <c r="N261" s="204"/>
      <c r="O261" s="204"/>
      <c r="P261" s="204"/>
      <c r="Q261" s="204"/>
      <c r="R261" s="204"/>
      <c r="S261" s="204"/>
      <c r="T261" s="205"/>
      <c r="AT261" s="206" t="s">
        <v>146</v>
      </c>
      <c r="AU261" s="206" t="s">
        <v>91</v>
      </c>
      <c r="AV261" s="13" t="s">
        <v>91</v>
      </c>
      <c r="AW261" s="13" t="s">
        <v>41</v>
      </c>
      <c r="AX261" s="13" t="s">
        <v>81</v>
      </c>
      <c r="AY261" s="206" t="s">
        <v>133</v>
      </c>
    </row>
    <row r="262" spans="2:51" s="13" customFormat="1">
      <c r="B262" s="196"/>
      <c r="C262" s="197"/>
      <c r="D262" s="189" t="s">
        <v>146</v>
      </c>
      <c r="E262" s="198" t="s">
        <v>35</v>
      </c>
      <c r="F262" s="199" t="s">
        <v>319</v>
      </c>
      <c r="G262" s="197"/>
      <c r="H262" s="200">
        <v>9.36</v>
      </c>
      <c r="I262" s="201"/>
      <c r="J262" s="197"/>
      <c r="K262" s="197"/>
      <c r="L262" s="202"/>
      <c r="M262" s="203"/>
      <c r="N262" s="204"/>
      <c r="O262" s="204"/>
      <c r="P262" s="204"/>
      <c r="Q262" s="204"/>
      <c r="R262" s="204"/>
      <c r="S262" s="204"/>
      <c r="T262" s="205"/>
      <c r="AT262" s="206" t="s">
        <v>146</v>
      </c>
      <c r="AU262" s="206" t="s">
        <v>91</v>
      </c>
      <c r="AV262" s="13" t="s">
        <v>91</v>
      </c>
      <c r="AW262" s="13" t="s">
        <v>41</v>
      </c>
      <c r="AX262" s="13" t="s">
        <v>81</v>
      </c>
      <c r="AY262" s="206" t="s">
        <v>133</v>
      </c>
    </row>
    <row r="263" spans="2:51" s="13" customFormat="1">
      <c r="B263" s="196"/>
      <c r="C263" s="197"/>
      <c r="D263" s="189" t="s">
        <v>146</v>
      </c>
      <c r="E263" s="198" t="s">
        <v>35</v>
      </c>
      <c r="F263" s="199" t="s">
        <v>320</v>
      </c>
      <c r="G263" s="197"/>
      <c r="H263" s="200">
        <v>41.423999999999999</v>
      </c>
      <c r="I263" s="201"/>
      <c r="J263" s="197"/>
      <c r="K263" s="197"/>
      <c r="L263" s="202"/>
      <c r="M263" s="203"/>
      <c r="N263" s="204"/>
      <c r="O263" s="204"/>
      <c r="P263" s="204"/>
      <c r="Q263" s="204"/>
      <c r="R263" s="204"/>
      <c r="S263" s="204"/>
      <c r="T263" s="205"/>
      <c r="AT263" s="206" t="s">
        <v>146</v>
      </c>
      <c r="AU263" s="206" t="s">
        <v>91</v>
      </c>
      <c r="AV263" s="13" t="s">
        <v>91</v>
      </c>
      <c r="AW263" s="13" t="s">
        <v>41</v>
      </c>
      <c r="AX263" s="13" t="s">
        <v>81</v>
      </c>
      <c r="AY263" s="206" t="s">
        <v>133</v>
      </c>
    </row>
    <row r="264" spans="2:51" s="13" customFormat="1">
      <c r="B264" s="196"/>
      <c r="C264" s="197"/>
      <c r="D264" s="189" t="s">
        <v>146</v>
      </c>
      <c r="E264" s="198" t="s">
        <v>35</v>
      </c>
      <c r="F264" s="199" t="s">
        <v>321</v>
      </c>
      <c r="G264" s="197"/>
      <c r="H264" s="200">
        <v>8.9280000000000008</v>
      </c>
      <c r="I264" s="201"/>
      <c r="J264" s="197"/>
      <c r="K264" s="197"/>
      <c r="L264" s="202"/>
      <c r="M264" s="203"/>
      <c r="N264" s="204"/>
      <c r="O264" s="204"/>
      <c r="P264" s="204"/>
      <c r="Q264" s="204"/>
      <c r="R264" s="204"/>
      <c r="S264" s="204"/>
      <c r="T264" s="205"/>
      <c r="AT264" s="206" t="s">
        <v>146</v>
      </c>
      <c r="AU264" s="206" t="s">
        <v>91</v>
      </c>
      <c r="AV264" s="13" t="s">
        <v>91</v>
      </c>
      <c r="AW264" s="13" t="s">
        <v>41</v>
      </c>
      <c r="AX264" s="13" t="s">
        <v>81</v>
      </c>
      <c r="AY264" s="206" t="s">
        <v>133</v>
      </c>
    </row>
    <row r="265" spans="2:51" s="13" customFormat="1">
      <c r="B265" s="196"/>
      <c r="C265" s="197"/>
      <c r="D265" s="189" t="s">
        <v>146</v>
      </c>
      <c r="E265" s="198" t="s">
        <v>35</v>
      </c>
      <c r="F265" s="199" t="s">
        <v>322</v>
      </c>
      <c r="G265" s="197"/>
      <c r="H265" s="200">
        <v>7.92</v>
      </c>
      <c r="I265" s="201"/>
      <c r="J265" s="197"/>
      <c r="K265" s="197"/>
      <c r="L265" s="202"/>
      <c r="M265" s="203"/>
      <c r="N265" s="204"/>
      <c r="O265" s="204"/>
      <c r="P265" s="204"/>
      <c r="Q265" s="204"/>
      <c r="R265" s="204"/>
      <c r="S265" s="204"/>
      <c r="T265" s="205"/>
      <c r="AT265" s="206" t="s">
        <v>146</v>
      </c>
      <c r="AU265" s="206" t="s">
        <v>91</v>
      </c>
      <c r="AV265" s="13" t="s">
        <v>91</v>
      </c>
      <c r="AW265" s="13" t="s">
        <v>41</v>
      </c>
      <c r="AX265" s="13" t="s">
        <v>81</v>
      </c>
      <c r="AY265" s="206" t="s">
        <v>133</v>
      </c>
    </row>
    <row r="266" spans="2:51" s="13" customFormat="1">
      <c r="B266" s="196"/>
      <c r="C266" s="197"/>
      <c r="D266" s="189" t="s">
        <v>146</v>
      </c>
      <c r="E266" s="198" t="s">
        <v>35</v>
      </c>
      <c r="F266" s="199" t="s">
        <v>323</v>
      </c>
      <c r="G266" s="197"/>
      <c r="H266" s="200">
        <v>13.68</v>
      </c>
      <c r="I266" s="201"/>
      <c r="J266" s="197"/>
      <c r="K266" s="197"/>
      <c r="L266" s="202"/>
      <c r="M266" s="203"/>
      <c r="N266" s="204"/>
      <c r="O266" s="204"/>
      <c r="P266" s="204"/>
      <c r="Q266" s="204"/>
      <c r="R266" s="204"/>
      <c r="S266" s="204"/>
      <c r="T266" s="205"/>
      <c r="AT266" s="206" t="s">
        <v>146</v>
      </c>
      <c r="AU266" s="206" t="s">
        <v>91</v>
      </c>
      <c r="AV266" s="13" t="s">
        <v>91</v>
      </c>
      <c r="AW266" s="13" t="s">
        <v>41</v>
      </c>
      <c r="AX266" s="13" t="s">
        <v>81</v>
      </c>
      <c r="AY266" s="206" t="s">
        <v>133</v>
      </c>
    </row>
    <row r="267" spans="2:51" s="13" customFormat="1">
      <c r="B267" s="196"/>
      <c r="C267" s="197"/>
      <c r="D267" s="189" t="s">
        <v>146</v>
      </c>
      <c r="E267" s="198" t="s">
        <v>35</v>
      </c>
      <c r="F267" s="199" t="s">
        <v>324</v>
      </c>
      <c r="G267" s="197"/>
      <c r="H267" s="200">
        <v>3.7</v>
      </c>
      <c r="I267" s="201"/>
      <c r="J267" s="197"/>
      <c r="K267" s="197"/>
      <c r="L267" s="202"/>
      <c r="M267" s="203"/>
      <c r="N267" s="204"/>
      <c r="O267" s="204"/>
      <c r="P267" s="204"/>
      <c r="Q267" s="204"/>
      <c r="R267" s="204"/>
      <c r="S267" s="204"/>
      <c r="T267" s="205"/>
      <c r="AT267" s="206" t="s">
        <v>146</v>
      </c>
      <c r="AU267" s="206" t="s">
        <v>91</v>
      </c>
      <c r="AV267" s="13" t="s">
        <v>91</v>
      </c>
      <c r="AW267" s="13" t="s">
        <v>41</v>
      </c>
      <c r="AX267" s="13" t="s">
        <v>81</v>
      </c>
      <c r="AY267" s="206" t="s">
        <v>133</v>
      </c>
    </row>
    <row r="268" spans="2:51" s="13" customFormat="1">
      <c r="B268" s="196"/>
      <c r="C268" s="197"/>
      <c r="D268" s="189" t="s">
        <v>146</v>
      </c>
      <c r="E268" s="198" t="s">
        <v>35</v>
      </c>
      <c r="F268" s="199" t="s">
        <v>325</v>
      </c>
      <c r="G268" s="197"/>
      <c r="H268" s="200">
        <v>1.8</v>
      </c>
      <c r="I268" s="201"/>
      <c r="J268" s="197"/>
      <c r="K268" s="197"/>
      <c r="L268" s="202"/>
      <c r="M268" s="203"/>
      <c r="N268" s="204"/>
      <c r="O268" s="204"/>
      <c r="P268" s="204"/>
      <c r="Q268" s="204"/>
      <c r="R268" s="204"/>
      <c r="S268" s="204"/>
      <c r="T268" s="205"/>
      <c r="AT268" s="206" t="s">
        <v>146</v>
      </c>
      <c r="AU268" s="206" t="s">
        <v>91</v>
      </c>
      <c r="AV268" s="13" t="s">
        <v>91</v>
      </c>
      <c r="AW268" s="13" t="s">
        <v>41</v>
      </c>
      <c r="AX268" s="13" t="s">
        <v>81</v>
      </c>
      <c r="AY268" s="206" t="s">
        <v>133</v>
      </c>
    </row>
    <row r="269" spans="2:51" s="13" customFormat="1">
      <c r="B269" s="196"/>
      <c r="C269" s="197"/>
      <c r="D269" s="189" t="s">
        <v>146</v>
      </c>
      <c r="E269" s="198" t="s">
        <v>35</v>
      </c>
      <c r="F269" s="199" t="s">
        <v>326</v>
      </c>
      <c r="G269" s="197"/>
      <c r="H269" s="200">
        <v>5.04</v>
      </c>
      <c r="I269" s="201"/>
      <c r="J269" s="197"/>
      <c r="K269" s="197"/>
      <c r="L269" s="202"/>
      <c r="M269" s="203"/>
      <c r="N269" s="204"/>
      <c r="O269" s="204"/>
      <c r="P269" s="204"/>
      <c r="Q269" s="204"/>
      <c r="R269" s="204"/>
      <c r="S269" s="204"/>
      <c r="T269" s="205"/>
      <c r="AT269" s="206" t="s">
        <v>146</v>
      </c>
      <c r="AU269" s="206" t="s">
        <v>91</v>
      </c>
      <c r="AV269" s="13" t="s">
        <v>91</v>
      </c>
      <c r="AW269" s="13" t="s">
        <v>41</v>
      </c>
      <c r="AX269" s="13" t="s">
        <v>81</v>
      </c>
      <c r="AY269" s="206" t="s">
        <v>133</v>
      </c>
    </row>
    <row r="270" spans="2:51" s="15" customFormat="1">
      <c r="B270" s="218"/>
      <c r="C270" s="219"/>
      <c r="D270" s="189" t="s">
        <v>146</v>
      </c>
      <c r="E270" s="220" t="s">
        <v>35</v>
      </c>
      <c r="F270" s="221" t="s">
        <v>224</v>
      </c>
      <c r="G270" s="219"/>
      <c r="H270" s="222">
        <v>312.88400000000001</v>
      </c>
      <c r="I270" s="223"/>
      <c r="J270" s="219"/>
      <c r="K270" s="219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146</v>
      </c>
      <c r="AU270" s="228" t="s">
        <v>91</v>
      </c>
      <c r="AV270" s="15" t="s">
        <v>156</v>
      </c>
      <c r="AW270" s="15" t="s">
        <v>41</v>
      </c>
      <c r="AX270" s="15" t="s">
        <v>81</v>
      </c>
      <c r="AY270" s="228" t="s">
        <v>133</v>
      </c>
    </row>
    <row r="271" spans="2:51" s="16" customFormat="1">
      <c r="B271" s="229"/>
      <c r="C271" s="230"/>
      <c r="D271" s="189" t="s">
        <v>146</v>
      </c>
      <c r="E271" s="231" t="s">
        <v>35</v>
      </c>
      <c r="F271" s="232" t="s">
        <v>327</v>
      </c>
      <c r="G271" s="230"/>
      <c r="H271" s="231" t="s">
        <v>35</v>
      </c>
      <c r="I271" s="233"/>
      <c r="J271" s="230"/>
      <c r="K271" s="230"/>
      <c r="L271" s="234"/>
      <c r="M271" s="235"/>
      <c r="N271" s="236"/>
      <c r="O271" s="236"/>
      <c r="P271" s="236"/>
      <c r="Q271" s="236"/>
      <c r="R271" s="236"/>
      <c r="S271" s="236"/>
      <c r="T271" s="237"/>
      <c r="AT271" s="238" t="s">
        <v>146</v>
      </c>
      <c r="AU271" s="238" t="s">
        <v>91</v>
      </c>
      <c r="AV271" s="16" t="s">
        <v>89</v>
      </c>
      <c r="AW271" s="16" t="s">
        <v>41</v>
      </c>
      <c r="AX271" s="16" t="s">
        <v>81</v>
      </c>
      <c r="AY271" s="238" t="s">
        <v>133</v>
      </c>
    </row>
    <row r="272" spans="2:51" s="13" customFormat="1">
      <c r="B272" s="196"/>
      <c r="C272" s="197"/>
      <c r="D272" s="189" t="s">
        <v>146</v>
      </c>
      <c r="E272" s="198" t="s">
        <v>35</v>
      </c>
      <c r="F272" s="199" t="s">
        <v>328</v>
      </c>
      <c r="G272" s="197"/>
      <c r="H272" s="200">
        <v>8.9420000000000002</v>
      </c>
      <c r="I272" s="201"/>
      <c r="J272" s="197"/>
      <c r="K272" s="197"/>
      <c r="L272" s="202"/>
      <c r="M272" s="203"/>
      <c r="N272" s="204"/>
      <c r="O272" s="204"/>
      <c r="P272" s="204"/>
      <c r="Q272" s="204"/>
      <c r="R272" s="204"/>
      <c r="S272" s="204"/>
      <c r="T272" s="205"/>
      <c r="AT272" s="206" t="s">
        <v>146</v>
      </c>
      <c r="AU272" s="206" t="s">
        <v>91</v>
      </c>
      <c r="AV272" s="13" t="s">
        <v>91</v>
      </c>
      <c r="AW272" s="13" t="s">
        <v>41</v>
      </c>
      <c r="AX272" s="13" t="s">
        <v>81</v>
      </c>
      <c r="AY272" s="206" t="s">
        <v>133</v>
      </c>
    </row>
    <row r="273" spans="1:65" s="15" customFormat="1">
      <c r="B273" s="218"/>
      <c r="C273" s="219"/>
      <c r="D273" s="189" t="s">
        <v>146</v>
      </c>
      <c r="E273" s="220" t="s">
        <v>35</v>
      </c>
      <c r="F273" s="221" t="s">
        <v>224</v>
      </c>
      <c r="G273" s="219"/>
      <c r="H273" s="222">
        <v>8.9420000000000002</v>
      </c>
      <c r="I273" s="223"/>
      <c r="J273" s="219"/>
      <c r="K273" s="219"/>
      <c r="L273" s="224"/>
      <c r="M273" s="225"/>
      <c r="N273" s="226"/>
      <c r="O273" s="226"/>
      <c r="P273" s="226"/>
      <c r="Q273" s="226"/>
      <c r="R273" s="226"/>
      <c r="S273" s="226"/>
      <c r="T273" s="227"/>
      <c r="AT273" s="228" t="s">
        <v>146</v>
      </c>
      <c r="AU273" s="228" t="s">
        <v>91</v>
      </c>
      <c r="AV273" s="15" t="s">
        <v>156</v>
      </c>
      <c r="AW273" s="15" t="s">
        <v>41</v>
      </c>
      <c r="AX273" s="15" t="s">
        <v>81</v>
      </c>
      <c r="AY273" s="228" t="s">
        <v>133</v>
      </c>
    </row>
    <row r="274" spans="1:65" s="16" customFormat="1">
      <c r="B274" s="229"/>
      <c r="C274" s="230"/>
      <c r="D274" s="189" t="s">
        <v>146</v>
      </c>
      <c r="E274" s="231" t="s">
        <v>35</v>
      </c>
      <c r="F274" s="232" t="s">
        <v>329</v>
      </c>
      <c r="G274" s="230"/>
      <c r="H274" s="231" t="s">
        <v>35</v>
      </c>
      <c r="I274" s="233"/>
      <c r="J274" s="230"/>
      <c r="K274" s="230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146</v>
      </c>
      <c r="AU274" s="238" t="s">
        <v>91</v>
      </c>
      <c r="AV274" s="16" t="s">
        <v>89</v>
      </c>
      <c r="AW274" s="16" t="s">
        <v>41</v>
      </c>
      <c r="AX274" s="16" t="s">
        <v>81</v>
      </c>
      <c r="AY274" s="238" t="s">
        <v>133</v>
      </c>
    </row>
    <row r="275" spans="1:65" s="13" customFormat="1" ht="20.399999999999999">
      <c r="B275" s="196"/>
      <c r="C275" s="197"/>
      <c r="D275" s="189" t="s">
        <v>146</v>
      </c>
      <c r="E275" s="198" t="s">
        <v>35</v>
      </c>
      <c r="F275" s="199" t="s">
        <v>330</v>
      </c>
      <c r="G275" s="197"/>
      <c r="H275" s="200">
        <v>34.113999999999997</v>
      </c>
      <c r="I275" s="201"/>
      <c r="J275" s="197"/>
      <c r="K275" s="197"/>
      <c r="L275" s="202"/>
      <c r="M275" s="203"/>
      <c r="N275" s="204"/>
      <c r="O275" s="204"/>
      <c r="P275" s="204"/>
      <c r="Q275" s="204"/>
      <c r="R275" s="204"/>
      <c r="S275" s="204"/>
      <c r="T275" s="205"/>
      <c r="AT275" s="206" t="s">
        <v>146</v>
      </c>
      <c r="AU275" s="206" t="s">
        <v>91</v>
      </c>
      <c r="AV275" s="13" t="s">
        <v>91</v>
      </c>
      <c r="AW275" s="13" t="s">
        <v>41</v>
      </c>
      <c r="AX275" s="13" t="s">
        <v>81</v>
      </c>
      <c r="AY275" s="206" t="s">
        <v>133</v>
      </c>
    </row>
    <row r="276" spans="1:65" s="15" customFormat="1">
      <c r="B276" s="218"/>
      <c r="C276" s="219"/>
      <c r="D276" s="189" t="s">
        <v>146</v>
      </c>
      <c r="E276" s="220" t="s">
        <v>35</v>
      </c>
      <c r="F276" s="221" t="s">
        <v>224</v>
      </c>
      <c r="G276" s="219"/>
      <c r="H276" s="222">
        <v>34.113999999999997</v>
      </c>
      <c r="I276" s="223"/>
      <c r="J276" s="219"/>
      <c r="K276" s="219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146</v>
      </c>
      <c r="AU276" s="228" t="s">
        <v>91</v>
      </c>
      <c r="AV276" s="15" t="s">
        <v>156</v>
      </c>
      <c r="AW276" s="15" t="s">
        <v>41</v>
      </c>
      <c r="AX276" s="15" t="s">
        <v>81</v>
      </c>
      <c r="AY276" s="228" t="s">
        <v>133</v>
      </c>
    </row>
    <row r="277" spans="1:65" s="14" customFormat="1">
      <c r="B277" s="207"/>
      <c r="C277" s="208"/>
      <c r="D277" s="189" t="s">
        <v>146</v>
      </c>
      <c r="E277" s="209" t="s">
        <v>35</v>
      </c>
      <c r="F277" s="210" t="s">
        <v>148</v>
      </c>
      <c r="G277" s="208"/>
      <c r="H277" s="211">
        <v>1369.106</v>
      </c>
      <c r="I277" s="212"/>
      <c r="J277" s="208"/>
      <c r="K277" s="208"/>
      <c r="L277" s="213"/>
      <c r="M277" s="214"/>
      <c r="N277" s="215"/>
      <c r="O277" s="215"/>
      <c r="P277" s="215"/>
      <c r="Q277" s="215"/>
      <c r="R277" s="215"/>
      <c r="S277" s="215"/>
      <c r="T277" s="216"/>
      <c r="AT277" s="217" t="s">
        <v>146</v>
      </c>
      <c r="AU277" s="217" t="s">
        <v>91</v>
      </c>
      <c r="AV277" s="14" t="s">
        <v>140</v>
      </c>
      <c r="AW277" s="14" t="s">
        <v>41</v>
      </c>
      <c r="AX277" s="14" t="s">
        <v>81</v>
      </c>
      <c r="AY277" s="217" t="s">
        <v>133</v>
      </c>
    </row>
    <row r="278" spans="1:65" s="13" customFormat="1">
      <c r="B278" s="196"/>
      <c r="C278" s="197"/>
      <c r="D278" s="189" t="s">
        <v>146</v>
      </c>
      <c r="E278" s="198" t="s">
        <v>35</v>
      </c>
      <c r="F278" s="199" t="s">
        <v>331</v>
      </c>
      <c r="G278" s="197"/>
      <c r="H278" s="200">
        <v>684.55</v>
      </c>
      <c r="I278" s="201"/>
      <c r="J278" s="197"/>
      <c r="K278" s="197"/>
      <c r="L278" s="202"/>
      <c r="M278" s="203"/>
      <c r="N278" s="204"/>
      <c r="O278" s="204"/>
      <c r="P278" s="204"/>
      <c r="Q278" s="204"/>
      <c r="R278" s="204"/>
      <c r="S278" s="204"/>
      <c r="T278" s="205"/>
      <c r="AT278" s="206" t="s">
        <v>146</v>
      </c>
      <c r="AU278" s="206" t="s">
        <v>91</v>
      </c>
      <c r="AV278" s="13" t="s">
        <v>91</v>
      </c>
      <c r="AW278" s="13" t="s">
        <v>41</v>
      </c>
      <c r="AX278" s="13" t="s">
        <v>81</v>
      </c>
      <c r="AY278" s="206" t="s">
        <v>133</v>
      </c>
    </row>
    <row r="279" spans="1:65" s="14" customFormat="1">
      <c r="B279" s="207"/>
      <c r="C279" s="208"/>
      <c r="D279" s="189" t="s">
        <v>146</v>
      </c>
      <c r="E279" s="209" t="s">
        <v>35</v>
      </c>
      <c r="F279" s="210" t="s">
        <v>148</v>
      </c>
      <c r="G279" s="208"/>
      <c r="H279" s="211">
        <v>684.55</v>
      </c>
      <c r="I279" s="212"/>
      <c r="J279" s="208"/>
      <c r="K279" s="208"/>
      <c r="L279" s="213"/>
      <c r="M279" s="214"/>
      <c r="N279" s="215"/>
      <c r="O279" s="215"/>
      <c r="P279" s="215"/>
      <c r="Q279" s="215"/>
      <c r="R279" s="215"/>
      <c r="S279" s="215"/>
      <c r="T279" s="216"/>
      <c r="AT279" s="217" t="s">
        <v>146</v>
      </c>
      <c r="AU279" s="217" t="s">
        <v>91</v>
      </c>
      <c r="AV279" s="14" t="s">
        <v>140</v>
      </c>
      <c r="AW279" s="14" t="s">
        <v>41</v>
      </c>
      <c r="AX279" s="14" t="s">
        <v>89</v>
      </c>
      <c r="AY279" s="217" t="s">
        <v>133</v>
      </c>
    </row>
    <row r="280" spans="1:65" s="2" customFormat="1" ht="33" customHeight="1">
      <c r="A280" s="37"/>
      <c r="B280" s="38"/>
      <c r="C280" s="176" t="s">
        <v>7</v>
      </c>
      <c r="D280" s="176" t="s">
        <v>135</v>
      </c>
      <c r="E280" s="177" t="s">
        <v>332</v>
      </c>
      <c r="F280" s="178" t="s">
        <v>333</v>
      </c>
      <c r="G280" s="179" t="s">
        <v>248</v>
      </c>
      <c r="H280" s="180">
        <v>684.55</v>
      </c>
      <c r="I280" s="181"/>
      <c r="J280" s="182">
        <f>ROUND(I280*H280,2)</f>
        <v>0</v>
      </c>
      <c r="K280" s="178" t="s">
        <v>139</v>
      </c>
      <c r="L280" s="42"/>
      <c r="M280" s="183" t="s">
        <v>35</v>
      </c>
      <c r="N280" s="184" t="s">
        <v>52</v>
      </c>
      <c r="O280" s="67"/>
      <c r="P280" s="185">
        <f>O280*H280</f>
        <v>0</v>
      </c>
      <c r="Q280" s="185">
        <v>0</v>
      </c>
      <c r="R280" s="185">
        <f>Q280*H280</f>
        <v>0</v>
      </c>
      <c r="S280" s="185">
        <v>0</v>
      </c>
      <c r="T280" s="186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7" t="s">
        <v>140</v>
      </c>
      <c r="AT280" s="187" t="s">
        <v>135</v>
      </c>
      <c r="AU280" s="187" t="s">
        <v>91</v>
      </c>
      <c r="AY280" s="19" t="s">
        <v>133</v>
      </c>
      <c r="BE280" s="188">
        <f>IF(N280="základní",J280,0)</f>
        <v>0</v>
      </c>
      <c r="BF280" s="188">
        <f>IF(N280="snížená",J280,0)</f>
        <v>0</v>
      </c>
      <c r="BG280" s="188">
        <f>IF(N280="zákl. přenesená",J280,0)</f>
        <v>0</v>
      </c>
      <c r="BH280" s="188">
        <f>IF(N280="sníž. přenesená",J280,0)</f>
        <v>0</v>
      </c>
      <c r="BI280" s="188">
        <f>IF(N280="nulová",J280,0)</f>
        <v>0</v>
      </c>
      <c r="BJ280" s="19" t="s">
        <v>89</v>
      </c>
      <c r="BK280" s="188">
        <f>ROUND(I280*H280,2)</f>
        <v>0</v>
      </c>
      <c r="BL280" s="19" t="s">
        <v>140</v>
      </c>
      <c r="BM280" s="187" t="s">
        <v>334</v>
      </c>
    </row>
    <row r="281" spans="1:65" s="2" customFormat="1" ht="28.8">
      <c r="A281" s="37"/>
      <c r="B281" s="38"/>
      <c r="C281" s="39"/>
      <c r="D281" s="189" t="s">
        <v>142</v>
      </c>
      <c r="E281" s="39"/>
      <c r="F281" s="190" t="s">
        <v>335</v>
      </c>
      <c r="G281" s="39"/>
      <c r="H281" s="39"/>
      <c r="I281" s="191"/>
      <c r="J281" s="39"/>
      <c r="K281" s="39"/>
      <c r="L281" s="42"/>
      <c r="M281" s="192"/>
      <c r="N281" s="193"/>
      <c r="O281" s="67"/>
      <c r="P281" s="67"/>
      <c r="Q281" s="67"/>
      <c r="R281" s="67"/>
      <c r="S281" s="67"/>
      <c r="T281" s="68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9" t="s">
        <v>142</v>
      </c>
      <c r="AU281" s="19" t="s">
        <v>91</v>
      </c>
    </row>
    <row r="282" spans="1:65" s="2" customFormat="1">
      <c r="A282" s="37"/>
      <c r="B282" s="38"/>
      <c r="C282" s="39"/>
      <c r="D282" s="194" t="s">
        <v>144</v>
      </c>
      <c r="E282" s="39"/>
      <c r="F282" s="195" t="s">
        <v>336</v>
      </c>
      <c r="G282" s="39"/>
      <c r="H282" s="39"/>
      <c r="I282" s="191"/>
      <c r="J282" s="39"/>
      <c r="K282" s="39"/>
      <c r="L282" s="42"/>
      <c r="M282" s="192"/>
      <c r="N282" s="193"/>
      <c r="O282" s="67"/>
      <c r="P282" s="67"/>
      <c r="Q282" s="67"/>
      <c r="R282" s="67"/>
      <c r="S282" s="67"/>
      <c r="T282" s="68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9" t="s">
        <v>144</v>
      </c>
      <c r="AU282" s="19" t="s">
        <v>91</v>
      </c>
    </row>
    <row r="283" spans="1:65" s="13" customFormat="1">
      <c r="B283" s="196"/>
      <c r="C283" s="197"/>
      <c r="D283" s="189" t="s">
        <v>146</v>
      </c>
      <c r="E283" s="198" t="s">
        <v>35</v>
      </c>
      <c r="F283" s="199" t="s">
        <v>337</v>
      </c>
      <c r="G283" s="197"/>
      <c r="H283" s="200">
        <v>684.55</v>
      </c>
      <c r="I283" s="201"/>
      <c r="J283" s="197"/>
      <c r="K283" s="197"/>
      <c r="L283" s="202"/>
      <c r="M283" s="203"/>
      <c r="N283" s="204"/>
      <c r="O283" s="204"/>
      <c r="P283" s="204"/>
      <c r="Q283" s="204"/>
      <c r="R283" s="204"/>
      <c r="S283" s="204"/>
      <c r="T283" s="205"/>
      <c r="AT283" s="206" t="s">
        <v>146</v>
      </c>
      <c r="AU283" s="206" t="s">
        <v>91</v>
      </c>
      <c r="AV283" s="13" t="s">
        <v>91</v>
      </c>
      <c r="AW283" s="13" t="s">
        <v>41</v>
      </c>
      <c r="AX283" s="13" t="s">
        <v>81</v>
      </c>
      <c r="AY283" s="206" t="s">
        <v>133</v>
      </c>
    </row>
    <row r="284" spans="1:65" s="14" customFormat="1">
      <c r="B284" s="207"/>
      <c r="C284" s="208"/>
      <c r="D284" s="189" t="s">
        <v>146</v>
      </c>
      <c r="E284" s="209" t="s">
        <v>35</v>
      </c>
      <c r="F284" s="210" t="s">
        <v>148</v>
      </c>
      <c r="G284" s="208"/>
      <c r="H284" s="211">
        <v>684.55</v>
      </c>
      <c r="I284" s="212"/>
      <c r="J284" s="208"/>
      <c r="K284" s="208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146</v>
      </c>
      <c r="AU284" s="217" t="s">
        <v>91</v>
      </c>
      <c r="AV284" s="14" t="s">
        <v>140</v>
      </c>
      <c r="AW284" s="14" t="s">
        <v>41</v>
      </c>
      <c r="AX284" s="14" t="s">
        <v>89</v>
      </c>
      <c r="AY284" s="217" t="s">
        <v>133</v>
      </c>
    </row>
    <row r="285" spans="1:65" s="2" customFormat="1" ht="21.75" customHeight="1">
      <c r="A285" s="37"/>
      <c r="B285" s="38"/>
      <c r="C285" s="176" t="s">
        <v>205</v>
      </c>
      <c r="D285" s="176" t="s">
        <v>135</v>
      </c>
      <c r="E285" s="177" t="s">
        <v>338</v>
      </c>
      <c r="F285" s="178" t="s">
        <v>339</v>
      </c>
      <c r="G285" s="179" t="s">
        <v>151</v>
      </c>
      <c r="H285" s="180">
        <v>1738.8</v>
      </c>
      <c r="I285" s="181"/>
      <c r="J285" s="182">
        <f>ROUND(I285*H285,2)</f>
        <v>0</v>
      </c>
      <c r="K285" s="178" t="s">
        <v>139</v>
      </c>
      <c r="L285" s="42"/>
      <c r="M285" s="183" t="s">
        <v>35</v>
      </c>
      <c r="N285" s="184" t="s">
        <v>52</v>
      </c>
      <c r="O285" s="67"/>
      <c r="P285" s="185">
        <f>O285*H285</f>
        <v>0</v>
      </c>
      <c r="Q285" s="185">
        <v>8.4000000000000003E-4</v>
      </c>
      <c r="R285" s="185">
        <f>Q285*H285</f>
        <v>1.4605920000000001</v>
      </c>
      <c r="S285" s="185">
        <v>0</v>
      </c>
      <c r="T285" s="186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7" t="s">
        <v>140</v>
      </c>
      <c r="AT285" s="187" t="s">
        <v>135</v>
      </c>
      <c r="AU285" s="187" t="s">
        <v>91</v>
      </c>
      <c r="AY285" s="19" t="s">
        <v>133</v>
      </c>
      <c r="BE285" s="188">
        <f>IF(N285="základní",J285,0)</f>
        <v>0</v>
      </c>
      <c r="BF285" s="188">
        <f>IF(N285="snížená",J285,0)</f>
        <v>0</v>
      </c>
      <c r="BG285" s="188">
        <f>IF(N285="zákl. přenesená",J285,0)</f>
        <v>0</v>
      </c>
      <c r="BH285" s="188">
        <f>IF(N285="sníž. přenesená",J285,0)</f>
        <v>0</v>
      </c>
      <c r="BI285" s="188">
        <f>IF(N285="nulová",J285,0)</f>
        <v>0</v>
      </c>
      <c r="BJ285" s="19" t="s">
        <v>89</v>
      </c>
      <c r="BK285" s="188">
        <f>ROUND(I285*H285,2)</f>
        <v>0</v>
      </c>
      <c r="BL285" s="19" t="s">
        <v>140</v>
      </c>
      <c r="BM285" s="187" t="s">
        <v>340</v>
      </c>
    </row>
    <row r="286" spans="1:65" s="2" customFormat="1">
      <c r="A286" s="37"/>
      <c r="B286" s="38"/>
      <c r="C286" s="39"/>
      <c r="D286" s="189" t="s">
        <v>142</v>
      </c>
      <c r="E286" s="39"/>
      <c r="F286" s="190" t="s">
        <v>339</v>
      </c>
      <c r="G286" s="39"/>
      <c r="H286" s="39"/>
      <c r="I286" s="191"/>
      <c r="J286" s="39"/>
      <c r="K286" s="39"/>
      <c r="L286" s="42"/>
      <c r="M286" s="192"/>
      <c r="N286" s="193"/>
      <c r="O286" s="67"/>
      <c r="P286" s="67"/>
      <c r="Q286" s="67"/>
      <c r="R286" s="67"/>
      <c r="S286" s="67"/>
      <c r="T286" s="68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9" t="s">
        <v>142</v>
      </c>
      <c r="AU286" s="19" t="s">
        <v>91</v>
      </c>
    </row>
    <row r="287" spans="1:65" s="16" customFormat="1">
      <c r="B287" s="229"/>
      <c r="C287" s="230"/>
      <c r="D287" s="189" t="s">
        <v>146</v>
      </c>
      <c r="E287" s="231" t="s">
        <v>35</v>
      </c>
      <c r="F287" s="232" t="s">
        <v>264</v>
      </c>
      <c r="G287" s="230"/>
      <c r="H287" s="231" t="s">
        <v>35</v>
      </c>
      <c r="I287" s="233"/>
      <c r="J287" s="230"/>
      <c r="K287" s="230"/>
      <c r="L287" s="234"/>
      <c r="M287" s="235"/>
      <c r="N287" s="236"/>
      <c r="O287" s="236"/>
      <c r="P287" s="236"/>
      <c r="Q287" s="236"/>
      <c r="R287" s="236"/>
      <c r="S287" s="236"/>
      <c r="T287" s="237"/>
      <c r="AT287" s="238" t="s">
        <v>146</v>
      </c>
      <c r="AU287" s="238" t="s">
        <v>91</v>
      </c>
      <c r="AV287" s="16" t="s">
        <v>89</v>
      </c>
      <c r="AW287" s="16" t="s">
        <v>41</v>
      </c>
      <c r="AX287" s="16" t="s">
        <v>81</v>
      </c>
      <c r="AY287" s="238" t="s">
        <v>133</v>
      </c>
    </row>
    <row r="288" spans="1:65" s="13" customFormat="1">
      <c r="B288" s="196"/>
      <c r="C288" s="197"/>
      <c r="D288" s="189" t="s">
        <v>146</v>
      </c>
      <c r="E288" s="198" t="s">
        <v>35</v>
      </c>
      <c r="F288" s="199" t="s">
        <v>341</v>
      </c>
      <c r="G288" s="197"/>
      <c r="H288" s="200">
        <v>360</v>
      </c>
      <c r="I288" s="201"/>
      <c r="J288" s="197"/>
      <c r="K288" s="197"/>
      <c r="L288" s="202"/>
      <c r="M288" s="203"/>
      <c r="N288" s="204"/>
      <c r="O288" s="204"/>
      <c r="P288" s="204"/>
      <c r="Q288" s="204"/>
      <c r="R288" s="204"/>
      <c r="S288" s="204"/>
      <c r="T288" s="205"/>
      <c r="AT288" s="206" t="s">
        <v>146</v>
      </c>
      <c r="AU288" s="206" t="s">
        <v>91</v>
      </c>
      <c r="AV288" s="13" t="s">
        <v>91</v>
      </c>
      <c r="AW288" s="13" t="s">
        <v>41</v>
      </c>
      <c r="AX288" s="13" t="s">
        <v>81</v>
      </c>
      <c r="AY288" s="206" t="s">
        <v>133</v>
      </c>
    </row>
    <row r="289" spans="2:51" s="13" customFormat="1">
      <c r="B289" s="196"/>
      <c r="C289" s="197"/>
      <c r="D289" s="189" t="s">
        <v>146</v>
      </c>
      <c r="E289" s="198" t="s">
        <v>35</v>
      </c>
      <c r="F289" s="199" t="s">
        <v>342</v>
      </c>
      <c r="G289" s="197"/>
      <c r="H289" s="200">
        <v>234.5</v>
      </c>
      <c r="I289" s="201"/>
      <c r="J289" s="197"/>
      <c r="K289" s="197"/>
      <c r="L289" s="202"/>
      <c r="M289" s="203"/>
      <c r="N289" s="204"/>
      <c r="O289" s="204"/>
      <c r="P289" s="204"/>
      <c r="Q289" s="204"/>
      <c r="R289" s="204"/>
      <c r="S289" s="204"/>
      <c r="T289" s="205"/>
      <c r="AT289" s="206" t="s">
        <v>146</v>
      </c>
      <c r="AU289" s="206" t="s">
        <v>91</v>
      </c>
      <c r="AV289" s="13" t="s">
        <v>91</v>
      </c>
      <c r="AW289" s="13" t="s">
        <v>41</v>
      </c>
      <c r="AX289" s="13" t="s">
        <v>81</v>
      </c>
      <c r="AY289" s="206" t="s">
        <v>133</v>
      </c>
    </row>
    <row r="290" spans="2:51" s="15" customFormat="1">
      <c r="B290" s="218"/>
      <c r="C290" s="219"/>
      <c r="D290" s="189" t="s">
        <v>146</v>
      </c>
      <c r="E290" s="220" t="s">
        <v>35</v>
      </c>
      <c r="F290" s="221" t="s">
        <v>224</v>
      </c>
      <c r="G290" s="219"/>
      <c r="H290" s="222">
        <v>594.5</v>
      </c>
      <c r="I290" s="223"/>
      <c r="J290" s="219"/>
      <c r="K290" s="219"/>
      <c r="L290" s="224"/>
      <c r="M290" s="225"/>
      <c r="N290" s="226"/>
      <c r="O290" s="226"/>
      <c r="P290" s="226"/>
      <c r="Q290" s="226"/>
      <c r="R290" s="226"/>
      <c r="S290" s="226"/>
      <c r="T290" s="227"/>
      <c r="AT290" s="228" t="s">
        <v>146</v>
      </c>
      <c r="AU290" s="228" t="s">
        <v>91</v>
      </c>
      <c r="AV290" s="15" t="s">
        <v>156</v>
      </c>
      <c r="AW290" s="15" t="s">
        <v>41</v>
      </c>
      <c r="AX290" s="15" t="s">
        <v>81</v>
      </c>
      <c r="AY290" s="228" t="s">
        <v>133</v>
      </c>
    </row>
    <row r="291" spans="2:51" s="16" customFormat="1">
      <c r="B291" s="229"/>
      <c r="C291" s="230"/>
      <c r="D291" s="189" t="s">
        <v>146</v>
      </c>
      <c r="E291" s="231" t="s">
        <v>35</v>
      </c>
      <c r="F291" s="232" t="s">
        <v>267</v>
      </c>
      <c r="G291" s="230"/>
      <c r="H291" s="231" t="s">
        <v>35</v>
      </c>
      <c r="I291" s="233"/>
      <c r="J291" s="230"/>
      <c r="K291" s="230"/>
      <c r="L291" s="234"/>
      <c r="M291" s="235"/>
      <c r="N291" s="236"/>
      <c r="O291" s="236"/>
      <c r="P291" s="236"/>
      <c r="Q291" s="236"/>
      <c r="R291" s="236"/>
      <c r="S291" s="236"/>
      <c r="T291" s="237"/>
      <c r="AT291" s="238" t="s">
        <v>146</v>
      </c>
      <c r="AU291" s="238" t="s">
        <v>91</v>
      </c>
      <c r="AV291" s="16" t="s">
        <v>89</v>
      </c>
      <c r="AW291" s="16" t="s">
        <v>41</v>
      </c>
      <c r="AX291" s="16" t="s">
        <v>81</v>
      </c>
      <c r="AY291" s="238" t="s">
        <v>133</v>
      </c>
    </row>
    <row r="292" spans="2:51" s="13" customFormat="1">
      <c r="B292" s="196"/>
      <c r="C292" s="197"/>
      <c r="D292" s="189" t="s">
        <v>146</v>
      </c>
      <c r="E292" s="198" t="s">
        <v>35</v>
      </c>
      <c r="F292" s="199" t="s">
        <v>343</v>
      </c>
      <c r="G292" s="197"/>
      <c r="H292" s="200">
        <v>148.72</v>
      </c>
      <c r="I292" s="201"/>
      <c r="J292" s="197"/>
      <c r="K292" s="197"/>
      <c r="L292" s="202"/>
      <c r="M292" s="203"/>
      <c r="N292" s="204"/>
      <c r="O292" s="204"/>
      <c r="P292" s="204"/>
      <c r="Q292" s="204"/>
      <c r="R292" s="204"/>
      <c r="S292" s="204"/>
      <c r="T292" s="205"/>
      <c r="AT292" s="206" t="s">
        <v>146</v>
      </c>
      <c r="AU292" s="206" t="s">
        <v>91</v>
      </c>
      <c r="AV292" s="13" t="s">
        <v>91</v>
      </c>
      <c r="AW292" s="13" t="s">
        <v>41</v>
      </c>
      <c r="AX292" s="13" t="s">
        <v>81</v>
      </c>
      <c r="AY292" s="206" t="s">
        <v>133</v>
      </c>
    </row>
    <row r="293" spans="2:51" s="13" customFormat="1">
      <c r="B293" s="196"/>
      <c r="C293" s="197"/>
      <c r="D293" s="189" t="s">
        <v>146</v>
      </c>
      <c r="E293" s="198" t="s">
        <v>35</v>
      </c>
      <c r="F293" s="199" t="s">
        <v>344</v>
      </c>
      <c r="G293" s="197"/>
      <c r="H293" s="200">
        <v>168.56</v>
      </c>
      <c r="I293" s="201"/>
      <c r="J293" s="197"/>
      <c r="K293" s="197"/>
      <c r="L293" s="202"/>
      <c r="M293" s="203"/>
      <c r="N293" s="204"/>
      <c r="O293" s="204"/>
      <c r="P293" s="204"/>
      <c r="Q293" s="204"/>
      <c r="R293" s="204"/>
      <c r="S293" s="204"/>
      <c r="T293" s="205"/>
      <c r="AT293" s="206" t="s">
        <v>146</v>
      </c>
      <c r="AU293" s="206" t="s">
        <v>91</v>
      </c>
      <c r="AV293" s="13" t="s">
        <v>91</v>
      </c>
      <c r="AW293" s="13" t="s">
        <v>41</v>
      </c>
      <c r="AX293" s="13" t="s">
        <v>81</v>
      </c>
      <c r="AY293" s="206" t="s">
        <v>133</v>
      </c>
    </row>
    <row r="294" spans="2:51" s="15" customFormat="1">
      <c r="B294" s="218"/>
      <c r="C294" s="219"/>
      <c r="D294" s="189" t="s">
        <v>146</v>
      </c>
      <c r="E294" s="220" t="s">
        <v>35</v>
      </c>
      <c r="F294" s="221" t="s">
        <v>224</v>
      </c>
      <c r="G294" s="219"/>
      <c r="H294" s="222">
        <v>317.27999999999997</v>
      </c>
      <c r="I294" s="223"/>
      <c r="J294" s="219"/>
      <c r="K294" s="219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146</v>
      </c>
      <c r="AU294" s="228" t="s">
        <v>91</v>
      </c>
      <c r="AV294" s="15" t="s">
        <v>156</v>
      </c>
      <c r="AW294" s="15" t="s">
        <v>41</v>
      </c>
      <c r="AX294" s="15" t="s">
        <v>81</v>
      </c>
      <c r="AY294" s="228" t="s">
        <v>133</v>
      </c>
    </row>
    <row r="295" spans="2:51" s="16" customFormat="1">
      <c r="B295" s="229"/>
      <c r="C295" s="230"/>
      <c r="D295" s="189" t="s">
        <v>146</v>
      </c>
      <c r="E295" s="231" t="s">
        <v>35</v>
      </c>
      <c r="F295" s="232" t="s">
        <v>275</v>
      </c>
      <c r="G295" s="230"/>
      <c r="H295" s="231" t="s">
        <v>35</v>
      </c>
      <c r="I295" s="233"/>
      <c r="J295" s="230"/>
      <c r="K295" s="230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146</v>
      </c>
      <c r="AU295" s="238" t="s">
        <v>91</v>
      </c>
      <c r="AV295" s="16" t="s">
        <v>89</v>
      </c>
      <c r="AW295" s="16" t="s">
        <v>41</v>
      </c>
      <c r="AX295" s="16" t="s">
        <v>81</v>
      </c>
      <c r="AY295" s="238" t="s">
        <v>133</v>
      </c>
    </row>
    <row r="296" spans="2:51" s="13" customFormat="1">
      <c r="B296" s="196"/>
      <c r="C296" s="197"/>
      <c r="D296" s="189" t="s">
        <v>146</v>
      </c>
      <c r="E296" s="198" t="s">
        <v>35</v>
      </c>
      <c r="F296" s="199" t="s">
        <v>345</v>
      </c>
      <c r="G296" s="197"/>
      <c r="H296" s="200">
        <v>28.199000000000002</v>
      </c>
      <c r="I296" s="201"/>
      <c r="J296" s="197"/>
      <c r="K296" s="197"/>
      <c r="L296" s="202"/>
      <c r="M296" s="203"/>
      <c r="N296" s="204"/>
      <c r="O296" s="204"/>
      <c r="P296" s="204"/>
      <c r="Q296" s="204"/>
      <c r="R296" s="204"/>
      <c r="S296" s="204"/>
      <c r="T296" s="205"/>
      <c r="AT296" s="206" t="s">
        <v>146</v>
      </c>
      <c r="AU296" s="206" t="s">
        <v>91</v>
      </c>
      <c r="AV296" s="13" t="s">
        <v>91</v>
      </c>
      <c r="AW296" s="13" t="s">
        <v>41</v>
      </c>
      <c r="AX296" s="13" t="s">
        <v>81</v>
      </c>
      <c r="AY296" s="206" t="s">
        <v>133</v>
      </c>
    </row>
    <row r="297" spans="2:51" s="15" customFormat="1">
      <c r="B297" s="218"/>
      <c r="C297" s="219"/>
      <c r="D297" s="189" t="s">
        <v>146</v>
      </c>
      <c r="E297" s="220" t="s">
        <v>35</v>
      </c>
      <c r="F297" s="221" t="s">
        <v>224</v>
      </c>
      <c r="G297" s="219"/>
      <c r="H297" s="222">
        <v>28.199000000000002</v>
      </c>
      <c r="I297" s="223"/>
      <c r="J297" s="219"/>
      <c r="K297" s="219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146</v>
      </c>
      <c r="AU297" s="228" t="s">
        <v>91</v>
      </c>
      <c r="AV297" s="15" t="s">
        <v>156</v>
      </c>
      <c r="AW297" s="15" t="s">
        <v>41</v>
      </c>
      <c r="AX297" s="15" t="s">
        <v>81</v>
      </c>
      <c r="AY297" s="228" t="s">
        <v>133</v>
      </c>
    </row>
    <row r="298" spans="2:51" s="16" customFormat="1">
      <c r="B298" s="229"/>
      <c r="C298" s="230"/>
      <c r="D298" s="189" t="s">
        <v>146</v>
      </c>
      <c r="E298" s="231" t="s">
        <v>35</v>
      </c>
      <c r="F298" s="232" t="s">
        <v>277</v>
      </c>
      <c r="G298" s="230"/>
      <c r="H298" s="231" t="s">
        <v>35</v>
      </c>
      <c r="I298" s="233"/>
      <c r="J298" s="230"/>
      <c r="K298" s="230"/>
      <c r="L298" s="234"/>
      <c r="M298" s="235"/>
      <c r="N298" s="236"/>
      <c r="O298" s="236"/>
      <c r="P298" s="236"/>
      <c r="Q298" s="236"/>
      <c r="R298" s="236"/>
      <c r="S298" s="236"/>
      <c r="T298" s="237"/>
      <c r="AT298" s="238" t="s">
        <v>146</v>
      </c>
      <c r="AU298" s="238" t="s">
        <v>91</v>
      </c>
      <c r="AV298" s="16" t="s">
        <v>89</v>
      </c>
      <c r="AW298" s="16" t="s">
        <v>41</v>
      </c>
      <c r="AX298" s="16" t="s">
        <v>81</v>
      </c>
      <c r="AY298" s="238" t="s">
        <v>133</v>
      </c>
    </row>
    <row r="299" spans="2:51" s="13" customFormat="1">
      <c r="B299" s="196"/>
      <c r="C299" s="197"/>
      <c r="D299" s="189" t="s">
        <v>146</v>
      </c>
      <c r="E299" s="198" t="s">
        <v>35</v>
      </c>
      <c r="F299" s="199" t="s">
        <v>346</v>
      </c>
      <c r="G299" s="197"/>
      <c r="H299" s="200">
        <v>12.11</v>
      </c>
      <c r="I299" s="201"/>
      <c r="J299" s="197"/>
      <c r="K299" s="197"/>
      <c r="L299" s="202"/>
      <c r="M299" s="203"/>
      <c r="N299" s="204"/>
      <c r="O299" s="204"/>
      <c r="P299" s="204"/>
      <c r="Q299" s="204"/>
      <c r="R299" s="204"/>
      <c r="S299" s="204"/>
      <c r="T299" s="205"/>
      <c r="AT299" s="206" t="s">
        <v>146</v>
      </c>
      <c r="AU299" s="206" t="s">
        <v>91</v>
      </c>
      <c r="AV299" s="13" t="s">
        <v>91</v>
      </c>
      <c r="AW299" s="13" t="s">
        <v>41</v>
      </c>
      <c r="AX299" s="13" t="s">
        <v>81</v>
      </c>
      <c r="AY299" s="206" t="s">
        <v>133</v>
      </c>
    </row>
    <row r="300" spans="2:51" s="15" customFormat="1">
      <c r="B300" s="218"/>
      <c r="C300" s="219"/>
      <c r="D300" s="189" t="s">
        <v>146</v>
      </c>
      <c r="E300" s="220" t="s">
        <v>35</v>
      </c>
      <c r="F300" s="221" t="s">
        <v>224</v>
      </c>
      <c r="G300" s="219"/>
      <c r="H300" s="222">
        <v>12.11</v>
      </c>
      <c r="I300" s="223"/>
      <c r="J300" s="219"/>
      <c r="K300" s="219"/>
      <c r="L300" s="224"/>
      <c r="M300" s="225"/>
      <c r="N300" s="226"/>
      <c r="O300" s="226"/>
      <c r="P300" s="226"/>
      <c r="Q300" s="226"/>
      <c r="R300" s="226"/>
      <c r="S300" s="226"/>
      <c r="T300" s="227"/>
      <c r="AT300" s="228" t="s">
        <v>146</v>
      </c>
      <c r="AU300" s="228" t="s">
        <v>91</v>
      </c>
      <c r="AV300" s="15" t="s">
        <v>156</v>
      </c>
      <c r="AW300" s="15" t="s">
        <v>41</v>
      </c>
      <c r="AX300" s="15" t="s">
        <v>81</v>
      </c>
      <c r="AY300" s="228" t="s">
        <v>133</v>
      </c>
    </row>
    <row r="301" spans="2:51" s="16" customFormat="1">
      <c r="B301" s="229"/>
      <c r="C301" s="230"/>
      <c r="D301" s="189" t="s">
        <v>146</v>
      </c>
      <c r="E301" s="231" t="s">
        <v>35</v>
      </c>
      <c r="F301" s="232" t="s">
        <v>281</v>
      </c>
      <c r="G301" s="230"/>
      <c r="H301" s="231" t="s">
        <v>35</v>
      </c>
      <c r="I301" s="233"/>
      <c r="J301" s="230"/>
      <c r="K301" s="230"/>
      <c r="L301" s="234"/>
      <c r="M301" s="235"/>
      <c r="N301" s="236"/>
      <c r="O301" s="236"/>
      <c r="P301" s="236"/>
      <c r="Q301" s="236"/>
      <c r="R301" s="236"/>
      <c r="S301" s="236"/>
      <c r="T301" s="237"/>
      <c r="AT301" s="238" t="s">
        <v>146</v>
      </c>
      <c r="AU301" s="238" t="s">
        <v>91</v>
      </c>
      <c r="AV301" s="16" t="s">
        <v>89</v>
      </c>
      <c r="AW301" s="16" t="s">
        <v>41</v>
      </c>
      <c r="AX301" s="16" t="s">
        <v>81</v>
      </c>
      <c r="AY301" s="238" t="s">
        <v>133</v>
      </c>
    </row>
    <row r="302" spans="2:51" s="13" customFormat="1">
      <c r="B302" s="196"/>
      <c r="C302" s="197"/>
      <c r="D302" s="189" t="s">
        <v>146</v>
      </c>
      <c r="E302" s="198" t="s">
        <v>35</v>
      </c>
      <c r="F302" s="199" t="s">
        <v>347</v>
      </c>
      <c r="G302" s="197"/>
      <c r="H302" s="200">
        <v>1.6</v>
      </c>
      <c r="I302" s="201"/>
      <c r="J302" s="197"/>
      <c r="K302" s="197"/>
      <c r="L302" s="202"/>
      <c r="M302" s="203"/>
      <c r="N302" s="204"/>
      <c r="O302" s="204"/>
      <c r="P302" s="204"/>
      <c r="Q302" s="204"/>
      <c r="R302" s="204"/>
      <c r="S302" s="204"/>
      <c r="T302" s="205"/>
      <c r="AT302" s="206" t="s">
        <v>146</v>
      </c>
      <c r="AU302" s="206" t="s">
        <v>91</v>
      </c>
      <c r="AV302" s="13" t="s">
        <v>91</v>
      </c>
      <c r="AW302" s="13" t="s">
        <v>41</v>
      </c>
      <c r="AX302" s="13" t="s">
        <v>81</v>
      </c>
      <c r="AY302" s="206" t="s">
        <v>133</v>
      </c>
    </row>
    <row r="303" spans="2:51" s="13" customFormat="1">
      <c r="B303" s="196"/>
      <c r="C303" s="197"/>
      <c r="D303" s="189" t="s">
        <v>146</v>
      </c>
      <c r="E303" s="198" t="s">
        <v>35</v>
      </c>
      <c r="F303" s="199" t="s">
        <v>348</v>
      </c>
      <c r="G303" s="197"/>
      <c r="H303" s="200">
        <v>1.6</v>
      </c>
      <c r="I303" s="201"/>
      <c r="J303" s="197"/>
      <c r="K303" s="197"/>
      <c r="L303" s="202"/>
      <c r="M303" s="203"/>
      <c r="N303" s="204"/>
      <c r="O303" s="204"/>
      <c r="P303" s="204"/>
      <c r="Q303" s="204"/>
      <c r="R303" s="204"/>
      <c r="S303" s="204"/>
      <c r="T303" s="205"/>
      <c r="AT303" s="206" t="s">
        <v>146</v>
      </c>
      <c r="AU303" s="206" t="s">
        <v>91</v>
      </c>
      <c r="AV303" s="13" t="s">
        <v>91</v>
      </c>
      <c r="AW303" s="13" t="s">
        <v>41</v>
      </c>
      <c r="AX303" s="13" t="s">
        <v>81</v>
      </c>
      <c r="AY303" s="206" t="s">
        <v>133</v>
      </c>
    </row>
    <row r="304" spans="2:51" s="15" customFormat="1">
      <c r="B304" s="218"/>
      <c r="C304" s="219"/>
      <c r="D304" s="189" t="s">
        <v>146</v>
      </c>
      <c r="E304" s="220" t="s">
        <v>35</v>
      </c>
      <c r="F304" s="221" t="s">
        <v>224</v>
      </c>
      <c r="G304" s="219"/>
      <c r="H304" s="222">
        <v>3.2</v>
      </c>
      <c r="I304" s="223"/>
      <c r="J304" s="219"/>
      <c r="K304" s="219"/>
      <c r="L304" s="224"/>
      <c r="M304" s="225"/>
      <c r="N304" s="226"/>
      <c r="O304" s="226"/>
      <c r="P304" s="226"/>
      <c r="Q304" s="226"/>
      <c r="R304" s="226"/>
      <c r="S304" s="226"/>
      <c r="T304" s="227"/>
      <c r="AT304" s="228" t="s">
        <v>146</v>
      </c>
      <c r="AU304" s="228" t="s">
        <v>91</v>
      </c>
      <c r="AV304" s="15" t="s">
        <v>156</v>
      </c>
      <c r="AW304" s="15" t="s">
        <v>41</v>
      </c>
      <c r="AX304" s="15" t="s">
        <v>81</v>
      </c>
      <c r="AY304" s="228" t="s">
        <v>133</v>
      </c>
    </row>
    <row r="305" spans="2:51" s="16" customFormat="1">
      <c r="B305" s="229"/>
      <c r="C305" s="230"/>
      <c r="D305" s="189" t="s">
        <v>146</v>
      </c>
      <c r="E305" s="231" t="s">
        <v>35</v>
      </c>
      <c r="F305" s="232" t="s">
        <v>287</v>
      </c>
      <c r="G305" s="230"/>
      <c r="H305" s="231" t="s">
        <v>35</v>
      </c>
      <c r="I305" s="233"/>
      <c r="J305" s="230"/>
      <c r="K305" s="230"/>
      <c r="L305" s="234"/>
      <c r="M305" s="235"/>
      <c r="N305" s="236"/>
      <c r="O305" s="236"/>
      <c r="P305" s="236"/>
      <c r="Q305" s="236"/>
      <c r="R305" s="236"/>
      <c r="S305" s="236"/>
      <c r="T305" s="237"/>
      <c r="AT305" s="238" t="s">
        <v>146</v>
      </c>
      <c r="AU305" s="238" t="s">
        <v>91</v>
      </c>
      <c r="AV305" s="16" t="s">
        <v>89</v>
      </c>
      <c r="AW305" s="16" t="s">
        <v>41</v>
      </c>
      <c r="AX305" s="16" t="s">
        <v>81</v>
      </c>
      <c r="AY305" s="238" t="s">
        <v>133</v>
      </c>
    </row>
    <row r="306" spans="2:51" s="13" customFormat="1">
      <c r="B306" s="196"/>
      <c r="C306" s="197"/>
      <c r="D306" s="189" t="s">
        <v>146</v>
      </c>
      <c r="E306" s="198" t="s">
        <v>35</v>
      </c>
      <c r="F306" s="199" t="s">
        <v>349</v>
      </c>
      <c r="G306" s="197"/>
      <c r="H306" s="200">
        <v>26.52</v>
      </c>
      <c r="I306" s="201"/>
      <c r="J306" s="197"/>
      <c r="K306" s="197"/>
      <c r="L306" s="202"/>
      <c r="M306" s="203"/>
      <c r="N306" s="204"/>
      <c r="O306" s="204"/>
      <c r="P306" s="204"/>
      <c r="Q306" s="204"/>
      <c r="R306" s="204"/>
      <c r="S306" s="204"/>
      <c r="T306" s="205"/>
      <c r="AT306" s="206" t="s">
        <v>146</v>
      </c>
      <c r="AU306" s="206" t="s">
        <v>91</v>
      </c>
      <c r="AV306" s="13" t="s">
        <v>91</v>
      </c>
      <c r="AW306" s="13" t="s">
        <v>41</v>
      </c>
      <c r="AX306" s="13" t="s">
        <v>81</v>
      </c>
      <c r="AY306" s="206" t="s">
        <v>133</v>
      </c>
    </row>
    <row r="307" spans="2:51" s="15" customFormat="1">
      <c r="B307" s="218"/>
      <c r="C307" s="219"/>
      <c r="D307" s="189" t="s">
        <v>146</v>
      </c>
      <c r="E307" s="220" t="s">
        <v>35</v>
      </c>
      <c r="F307" s="221" t="s">
        <v>224</v>
      </c>
      <c r="G307" s="219"/>
      <c r="H307" s="222">
        <v>26.52</v>
      </c>
      <c r="I307" s="223"/>
      <c r="J307" s="219"/>
      <c r="K307" s="219"/>
      <c r="L307" s="224"/>
      <c r="M307" s="225"/>
      <c r="N307" s="226"/>
      <c r="O307" s="226"/>
      <c r="P307" s="226"/>
      <c r="Q307" s="226"/>
      <c r="R307" s="226"/>
      <c r="S307" s="226"/>
      <c r="T307" s="227"/>
      <c r="AT307" s="228" t="s">
        <v>146</v>
      </c>
      <c r="AU307" s="228" t="s">
        <v>91</v>
      </c>
      <c r="AV307" s="15" t="s">
        <v>156</v>
      </c>
      <c r="AW307" s="15" t="s">
        <v>41</v>
      </c>
      <c r="AX307" s="15" t="s">
        <v>81</v>
      </c>
      <c r="AY307" s="228" t="s">
        <v>133</v>
      </c>
    </row>
    <row r="308" spans="2:51" s="16" customFormat="1">
      <c r="B308" s="229"/>
      <c r="C308" s="230"/>
      <c r="D308" s="189" t="s">
        <v>146</v>
      </c>
      <c r="E308" s="231" t="s">
        <v>35</v>
      </c>
      <c r="F308" s="232" t="s">
        <v>289</v>
      </c>
      <c r="G308" s="230"/>
      <c r="H308" s="231" t="s">
        <v>35</v>
      </c>
      <c r="I308" s="233"/>
      <c r="J308" s="230"/>
      <c r="K308" s="230"/>
      <c r="L308" s="234"/>
      <c r="M308" s="235"/>
      <c r="N308" s="236"/>
      <c r="O308" s="236"/>
      <c r="P308" s="236"/>
      <c r="Q308" s="236"/>
      <c r="R308" s="236"/>
      <c r="S308" s="236"/>
      <c r="T308" s="237"/>
      <c r="AT308" s="238" t="s">
        <v>146</v>
      </c>
      <c r="AU308" s="238" t="s">
        <v>91</v>
      </c>
      <c r="AV308" s="16" t="s">
        <v>89</v>
      </c>
      <c r="AW308" s="16" t="s">
        <v>41</v>
      </c>
      <c r="AX308" s="16" t="s">
        <v>81</v>
      </c>
      <c r="AY308" s="238" t="s">
        <v>133</v>
      </c>
    </row>
    <row r="309" spans="2:51" s="13" customFormat="1">
      <c r="B309" s="196"/>
      <c r="C309" s="197"/>
      <c r="D309" s="189" t="s">
        <v>146</v>
      </c>
      <c r="E309" s="198" t="s">
        <v>35</v>
      </c>
      <c r="F309" s="199" t="s">
        <v>350</v>
      </c>
      <c r="G309" s="197"/>
      <c r="H309" s="200">
        <v>16.8</v>
      </c>
      <c r="I309" s="201"/>
      <c r="J309" s="197"/>
      <c r="K309" s="197"/>
      <c r="L309" s="202"/>
      <c r="M309" s="203"/>
      <c r="N309" s="204"/>
      <c r="O309" s="204"/>
      <c r="P309" s="204"/>
      <c r="Q309" s="204"/>
      <c r="R309" s="204"/>
      <c r="S309" s="204"/>
      <c r="T309" s="205"/>
      <c r="AT309" s="206" t="s">
        <v>146</v>
      </c>
      <c r="AU309" s="206" t="s">
        <v>91</v>
      </c>
      <c r="AV309" s="13" t="s">
        <v>91</v>
      </c>
      <c r="AW309" s="13" t="s">
        <v>41</v>
      </c>
      <c r="AX309" s="13" t="s">
        <v>81</v>
      </c>
      <c r="AY309" s="206" t="s">
        <v>133</v>
      </c>
    </row>
    <row r="310" spans="2:51" s="13" customFormat="1">
      <c r="B310" s="196"/>
      <c r="C310" s="197"/>
      <c r="D310" s="189" t="s">
        <v>146</v>
      </c>
      <c r="E310" s="198" t="s">
        <v>35</v>
      </c>
      <c r="F310" s="199" t="s">
        <v>351</v>
      </c>
      <c r="G310" s="197"/>
      <c r="H310" s="200">
        <v>25.48</v>
      </c>
      <c r="I310" s="201"/>
      <c r="J310" s="197"/>
      <c r="K310" s="197"/>
      <c r="L310" s="202"/>
      <c r="M310" s="203"/>
      <c r="N310" s="204"/>
      <c r="O310" s="204"/>
      <c r="P310" s="204"/>
      <c r="Q310" s="204"/>
      <c r="R310" s="204"/>
      <c r="S310" s="204"/>
      <c r="T310" s="205"/>
      <c r="AT310" s="206" t="s">
        <v>146</v>
      </c>
      <c r="AU310" s="206" t="s">
        <v>91</v>
      </c>
      <c r="AV310" s="13" t="s">
        <v>91</v>
      </c>
      <c r="AW310" s="13" t="s">
        <v>41</v>
      </c>
      <c r="AX310" s="13" t="s">
        <v>81</v>
      </c>
      <c r="AY310" s="206" t="s">
        <v>133</v>
      </c>
    </row>
    <row r="311" spans="2:51" s="13" customFormat="1">
      <c r="B311" s="196"/>
      <c r="C311" s="197"/>
      <c r="D311" s="189" t="s">
        <v>146</v>
      </c>
      <c r="E311" s="198" t="s">
        <v>35</v>
      </c>
      <c r="F311" s="199" t="s">
        <v>352</v>
      </c>
      <c r="G311" s="197"/>
      <c r="H311" s="200">
        <v>14</v>
      </c>
      <c r="I311" s="201"/>
      <c r="J311" s="197"/>
      <c r="K311" s="197"/>
      <c r="L311" s="202"/>
      <c r="M311" s="203"/>
      <c r="N311" s="204"/>
      <c r="O311" s="204"/>
      <c r="P311" s="204"/>
      <c r="Q311" s="204"/>
      <c r="R311" s="204"/>
      <c r="S311" s="204"/>
      <c r="T311" s="205"/>
      <c r="AT311" s="206" t="s">
        <v>146</v>
      </c>
      <c r="AU311" s="206" t="s">
        <v>91</v>
      </c>
      <c r="AV311" s="13" t="s">
        <v>91</v>
      </c>
      <c r="AW311" s="13" t="s">
        <v>41</v>
      </c>
      <c r="AX311" s="13" t="s">
        <v>81</v>
      </c>
      <c r="AY311" s="206" t="s">
        <v>133</v>
      </c>
    </row>
    <row r="312" spans="2:51" s="13" customFormat="1">
      <c r="B312" s="196"/>
      <c r="C312" s="197"/>
      <c r="D312" s="189" t="s">
        <v>146</v>
      </c>
      <c r="E312" s="198" t="s">
        <v>35</v>
      </c>
      <c r="F312" s="199" t="s">
        <v>353</v>
      </c>
      <c r="G312" s="197"/>
      <c r="H312" s="200">
        <v>16.8</v>
      </c>
      <c r="I312" s="201"/>
      <c r="J312" s="197"/>
      <c r="K312" s="197"/>
      <c r="L312" s="202"/>
      <c r="M312" s="203"/>
      <c r="N312" s="204"/>
      <c r="O312" s="204"/>
      <c r="P312" s="204"/>
      <c r="Q312" s="204"/>
      <c r="R312" s="204"/>
      <c r="S312" s="204"/>
      <c r="T312" s="205"/>
      <c r="AT312" s="206" t="s">
        <v>146</v>
      </c>
      <c r="AU312" s="206" t="s">
        <v>91</v>
      </c>
      <c r="AV312" s="13" t="s">
        <v>91</v>
      </c>
      <c r="AW312" s="13" t="s">
        <v>41</v>
      </c>
      <c r="AX312" s="13" t="s">
        <v>81</v>
      </c>
      <c r="AY312" s="206" t="s">
        <v>133</v>
      </c>
    </row>
    <row r="313" spans="2:51" s="13" customFormat="1">
      <c r="B313" s="196"/>
      <c r="C313" s="197"/>
      <c r="D313" s="189" t="s">
        <v>146</v>
      </c>
      <c r="E313" s="198" t="s">
        <v>35</v>
      </c>
      <c r="F313" s="199" t="s">
        <v>354</v>
      </c>
      <c r="G313" s="197"/>
      <c r="H313" s="200">
        <v>7</v>
      </c>
      <c r="I313" s="201"/>
      <c r="J313" s="197"/>
      <c r="K313" s="197"/>
      <c r="L313" s="202"/>
      <c r="M313" s="203"/>
      <c r="N313" s="204"/>
      <c r="O313" s="204"/>
      <c r="P313" s="204"/>
      <c r="Q313" s="204"/>
      <c r="R313" s="204"/>
      <c r="S313" s="204"/>
      <c r="T313" s="205"/>
      <c r="AT313" s="206" t="s">
        <v>146</v>
      </c>
      <c r="AU313" s="206" t="s">
        <v>91</v>
      </c>
      <c r="AV313" s="13" t="s">
        <v>91</v>
      </c>
      <c r="AW313" s="13" t="s">
        <v>41</v>
      </c>
      <c r="AX313" s="13" t="s">
        <v>81</v>
      </c>
      <c r="AY313" s="206" t="s">
        <v>133</v>
      </c>
    </row>
    <row r="314" spans="2:51" s="13" customFormat="1">
      <c r="B314" s="196"/>
      <c r="C314" s="197"/>
      <c r="D314" s="189" t="s">
        <v>146</v>
      </c>
      <c r="E314" s="198" t="s">
        <v>35</v>
      </c>
      <c r="F314" s="199" t="s">
        <v>355</v>
      </c>
      <c r="G314" s="197"/>
      <c r="H314" s="200">
        <v>18.2</v>
      </c>
      <c r="I314" s="201"/>
      <c r="J314" s="197"/>
      <c r="K314" s="197"/>
      <c r="L314" s="202"/>
      <c r="M314" s="203"/>
      <c r="N314" s="204"/>
      <c r="O314" s="204"/>
      <c r="P314" s="204"/>
      <c r="Q314" s="204"/>
      <c r="R314" s="204"/>
      <c r="S314" s="204"/>
      <c r="T314" s="205"/>
      <c r="AT314" s="206" t="s">
        <v>146</v>
      </c>
      <c r="AU314" s="206" t="s">
        <v>91</v>
      </c>
      <c r="AV314" s="13" t="s">
        <v>91</v>
      </c>
      <c r="AW314" s="13" t="s">
        <v>41</v>
      </c>
      <c r="AX314" s="13" t="s">
        <v>81</v>
      </c>
      <c r="AY314" s="206" t="s">
        <v>133</v>
      </c>
    </row>
    <row r="315" spans="2:51" s="13" customFormat="1">
      <c r="B315" s="196"/>
      <c r="C315" s="197"/>
      <c r="D315" s="189" t="s">
        <v>146</v>
      </c>
      <c r="E315" s="198" t="s">
        <v>35</v>
      </c>
      <c r="F315" s="199" t="s">
        <v>356</v>
      </c>
      <c r="G315" s="197"/>
      <c r="H315" s="200">
        <v>15</v>
      </c>
      <c r="I315" s="201"/>
      <c r="J315" s="197"/>
      <c r="K315" s="197"/>
      <c r="L315" s="202"/>
      <c r="M315" s="203"/>
      <c r="N315" s="204"/>
      <c r="O315" s="204"/>
      <c r="P315" s="204"/>
      <c r="Q315" s="204"/>
      <c r="R315" s="204"/>
      <c r="S315" s="204"/>
      <c r="T315" s="205"/>
      <c r="AT315" s="206" t="s">
        <v>146</v>
      </c>
      <c r="AU315" s="206" t="s">
        <v>91</v>
      </c>
      <c r="AV315" s="13" t="s">
        <v>91</v>
      </c>
      <c r="AW315" s="13" t="s">
        <v>41</v>
      </c>
      <c r="AX315" s="13" t="s">
        <v>81</v>
      </c>
      <c r="AY315" s="206" t="s">
        <v>133</v>
      </c>
    </row>
    <row r="316" spans="2:51" s="13" customFormat="1">
      <c r="B316" s="196"/>
      <c r="C316" s="197"/>
      <c r="D316" s="189" t="s">
        <v>146</v>
      </c>
      <c r="E316" s="198" t="s">
        <v>35</v>
      </c>
      <c r="F316" s="199" t="s">
        <v>357</v>
      </c>
      <c r="G316" s="197"/>
      <c r="H316" s="200">
        <v>19.5</v>
      </c>
      <c r="I316" s="201"/>
      <c r="J316" s="197"/>
      <c r="K316" s="197"/>
      <c r="L316" s="202"/>
      <c r="M316" s="203"/>
      <c r="N316" s="204"/>
      <c r="O316" s="204"/>
      <c r="P316" s="204"/>
      <c r="Q316" s="204"/>
      <c r="R316" s="204"/>
      <c r="S316" s="204"/>
      <c r="T316" s="205"/>
      <c r="AT316" s="206" t="s">
        <v>146</v>
      </c>
      <c r="AU316" s="206" t="s">
        <v>91</v>
      </c>
      <c r="AV316" s="13" t="s">
        <v>91</v>
      </c>
      <c r="AW316" s="13" t="s">
        <v>41</v>
      </c>
      <c r="AX316" s="13" t="s">
        <v>81</v>
      </c>
      <c r="AY316" s="206" t="s">
        <v>133</v>
      </c>
    </row>
    <row r="317" spans="2:51" s="13" customFormat="1">
      <c r="B317" s="196"/>
      <c r="C317" s="197"/>
      <c r="D317" s="189" t="s">
        <v>146</v>
      </c>
      <c r="E317" s="198" t="s">
        <v>35</v>
      </c>
      <c r="F317" s="199" t="s">
        <v>358</v>
      </c>
      <c r="G317" s="197"/>
      <c r="H317" s="200">
        <v>24.82</v>
      </c>
      <c r="I317" s="201"/>
      <c r="J317" s="197"/>
      <c r="K317" s="197"/>
      <c r="L317" s="202"/>
      <c r="M317" s="203"/>
      <c r="N317" s="204"/>
      <c r="O317" s="204"/>
      <c r="P317" s="204"/>
      <c r="Q317" s="204"/>
      <c r="R317" s="204"/>
      <c r="S317" s="204"/>
      <c r="T317" s="205"/>
      <c r="AT317" s="206" t="s">
        <v>146</v>
      </c>
      <c r="AU317" s="206" t="s">
        <v>91</v>
      </c>
      <c r="AV317" s="13" t="s">
        <v>91</v>
      </c>
      <c r="AW317" s="13" t="s">
        <v>41</v>
      </c>
      <c r="AX317" s="13" t="s">
        <v>81</v>
      </c>
      <c r="AY317" s="206" t="s">
        <v>133</v>
      </c>
    </row>
    <row r="318" spans="2:51" s="13" customFormat="1">
      <c r="B318" s="196"/>
      <c r="C318" s="197"/>
      <c r="D318" s="189" t="s">
        <v>146</v>
      </c>
      <c r="E318" s="198" t="s">
        <v>35</v>
      </c>
      <c r="F318" s="199" t="s">
        <v>359</v>
      </c>
      <c r="G318" s="197"/>
      <c r="H318" s="200">
        <v>22.32</v>
      </c>
      <c r="I318" s="201"/>
      <c r="J318" s="197"/>
      <c r="K318" s="197"/>
      <c r="L318" s="202"/>
      <c r="M318" s="203"/>
      <c r="N318" s="204"/>
      <c r="O318" s="204"/>
      <c r="P318" s="204"/>
      <c r="Q318" s="204"/>
      <c r="R318" s="204"/>
      <c r="S318" s="204"/>
      <c r="T318" s="205"/>
      <c r="AT318" s="206" t="s">
        <v>146</v>
      </c>
      <c r="AU318" s="206" t="s">
        <v>91</v>
      </c>
      <c r="AV318" s="13" t="s">
        <v>91</v>
      </c>
      <c r="AW318" s="13" t="s">
        <v>41</v>
      </c>
      <c r="AX318" s="13" t="s">
        <v>81</v>
      </c>
      <c r="AY318" s="206" t="s">
        <v>133</v>
      </c>
    </row>
    <row r="319" spans="2:51" s="13" customFormat="1">
      <c r="B319" s="196"/>
      <c r="C319" s="197"/>
      <c r="D319" s="189" t="s">
        <v>146</v>
      </c>
      <c r="E319" s="198" t="s">
        <v>35</v>
      </c>
      <c r="F319" s="199" t="s">
        <v>360</v>
      </c>
      <c r="G319" s="197"/>
      <c r="H319" s="200">
        <v>23.4</v>
      </c>
      <c r="I319" s="201"/>
      <c r="J319" s="197"/>
      <c r="K319" s="197"/>
      <c r="L319" s="202"/>
      <c r="M319" s="203"/>
      <c r="N319" s="204"/>
      <c r="O319" s="204"/>
      <c r="P319" s="204"/>
      <c r="Q319" s="204"/>
      <c r="R319" s="204"/>
      <c r="S319" s="204"/>
      <c r="T319" s="205"/>
      <c r="AT319" s="206" t="s">
        <v>146</v>
      </c>
      <c r="AU319" s="206" t="s">
        <v>91</v>
      </c>
      <c r="AV319" s="13" t="s">
        <v>91</v>
      </c>
      <c r="AW319" s="13" t="s">
        <v>41</v>
      </c>
      <c r="AX319" s="13" t="s">
        <v>81</v>
      </c>
      <c r="AY319" s="206" t="s">
        <v>133</v>
      </c>
    </row>
    <row r="320" spans="2:51" s="13" customFormat="1">
      <c r="B320" s="196"/>
      <c r="C320" s="197"/>
      <c r="D320" s="189" t="s">
        <v>146</v>
      </c>
      <c r="E320" s="198" t="s">
        <v>35</v>
      </c>
      <c r="F320" s="199" t="s">
        <v>361</v>
      </c>
      <c r="G320" s="197"/>
      <c r="H320" s="200">
        <v>23.4</v>
      </c>
      <c r="I320" s="201"/>
      <c r="J320" s="197"/>
      <c r="K320" s="197"/>
      <c r="L320" s="202"/>
      <c r="M320" s="203"/>
      <c r="N320" s="204"/>
      <c r="O320" s="204"/>
      <c r="P320" s="204"/>
      <c r="Q320" s="204"/>
      <c r="R320" s="204"/>
      <c r="S320" s="204"/>
      <c r="T320" s="205"/>
      <c r="AT320" s="206" t="s">
        <v>146</v>
      </c>
      <c r="AU320" s="206" t="s">
        <v>91</v>
      </c>
      <c r="AV320" s="13" t="s">
        <v>91</v>
      </c>
      <c r="AW320" s="13" t="s">
        <v>41</v>
      </c>
      <c r="AX320" s="13" t="s">
        <v>81</v>
      </c>
      <c r="AY320" s="206" t="s">
        <v>133</v>
      </c>
    </row>
    <row r="321" spans="2:51" s="13" customFormat="1">
      <c r="B321" s="196"/>
      <c r="C321" s="197"/>
      <c r="D321" s="189" t="s">
        <v>146</v>
      </c>
      <c r="E321" s="198" t="s">
        <v>35</v>
      </c>
      <c r="F321" s="199" t="s">
        <v>362</v>
      </c>
      <c r="G321" s="197"/>
      <c r="H321" s="200">
        <v>18</v>
      </c>
      <c r="I321" s="201"/>
      <c r="J321" s="197"/>
      <c r="K321" s="197"/>
      <c r="L321" s="202"/>
      <c r="M321" s="203"/>
      <c r="N321" s="204"/>
      <c r="O321" s="204"/>
      <c r="P321" s="204"/>
      <c r="Q321" s="204"/>
      <c r="R321" s="204"/>
      <c r="S321" s="204"/>
      <c r="T321" s="205"/>
      <c r="AT321" s="206" t="s">
        <v>146</v>
      </c>
      <c r="AU321" s="206" t="s">
        <v>91</v>
      </c>
      <c r="AV321" s="13" t="s">
        <v>91</v>
      </c>
      <c r="AW321" s="13" t="s">
        <v>41</v>
      </c>
      <c r="AX321" s="13" t="s">
        <v>81</v>
      </c>
      <c r="AY321" s="206" t="s">
        <v>133</v>
      </c>
    </row>
    <row r="322" spans="2:51" s="13" customFormat="1">
      <c r="B322" s="196"/>
      <c r="C322" s="197"/>
      <c r="D322" s="189" t="s">
        <v>146</v>
      </c>
      <c r="E322" s="198" t="s">
        <v>35</v>
      </c>
      <c r="F322" s="199" t="s">
        <v>363</v>
      </c>
      <c r="G322" s="197"/>
      <c r="H322" s="200">
        <v>23.4</v>
      </c>
      <c r="I322" s="201"/>
      <c r="J322" s="197"/>
      <c r="K322" s="197"/>
      <c r="L322" s="202"/>
      <c r="M322" s="203"/>
      <c r="N322" s="204"/>
      <c r="O322" s="204"/>
      <c r="P322" s="204"/>
      <c r="Q322" s="204"/>
      <c r="R322" s="204"/>
      <c r="S322" s="204"/>
      <c r="T322" s="205"/>
      <c r="AT322" s="206" t="s">
        <v>146</v>
      </c>
      <c r="AU322" s="206" t="s">
        <v>91</v>
      </c>
      <c r="AV322" s="13" t="s">
        <v>91</v>
      </c>
      <c r="AW322" s="13" t="s">
        <v>41</v>
      </c>
      <c r="AX322" s="13" t="s">
        <v>81</v>
      </c>
      <c r="AY322" s="206" t="s">
        <v>133</v>
      </c>
    </row>
    <row r="323" spans="2:51" s="13" customFormat="1">
      <c r="B323" s="196"/>
      <c r="C323" s="197"/>
      <c r="D323" s="189" t="s">
        <v>146</v>
      </c>
      <c r="E323" s="198" t="s">
        <v>35</v>
      </c>
      <c r="F323" s="199" t="s">
        <v>364</v>
      </c>
      <c r="G323" s="197"/>
      <c r="H323" s="200">
        <v>10.8</v>
      </c>
      <c r="I323" s="201"/>
      <c r="J323" s="197"/>
      <c r="K323" s="197"/>
      <c r="L323" s="202"/>
      <c r="M323" s="203"/>
      <c r="N323" s="204"/>
      <c r="O323" s="204"/>
      <c r="P323" s="204"/>
      <c r="Q323" s="204"/>
      <c r="R323" s="204"/>
      <c r="S323" s="204"/>
      <c r="T323" s="205"/>
      <c r="AT323" s="206" t="s">
        <v>146</v>
      </c>
      <c r="AU323" s="206" t="s">
        <v>91</v>
      </c>
      <c r="AV323" s="13" t="s">
        <v>91</v>
      </c>
      <c r="AW323" s="13" t="s">
        <v>41</v>
      </c>
      <c r="AX323" s="13" t="s">
        <v>81</v>
      </c>
      <c r="AY323" s="206" t="s">
        <v>133</v>
      </c>
    </row>
    <row r="324" spans="2:51" s="13" customFormat="1">
      <c r="B324" s="196"/>
      <c r="C324" s="197"/>
      <c r="D324" s="189" t="s">
        <v>146</v>
      </c>
      <c r="E324" s="198" t="s">
        <v>35</v>
      </c>
      <c r="F324" s="199" t="s">
        <v>365</v>
      </c>
      <c r="G324" s="197"/>
      <c r="H324" s="200">
        <v>9</v>
      </c>
      <c r="I324" s="201"/>
      <c r="J324" s="197"/>
      <c r="K324" s="197"/>
      <c r="L324" s="202"/>
      <c r="M324" s="203"/>
      <c r="N324" s="204"/>
      <c r="O324" s="204"/>
      <c r="P324" s="204"/>
      <c r="Q324" s="204"/>
      <c r="R324" s="204"/>
      <c r="S324" s="204"/>
      <c r="T324" s="205"/>
      <c r="AT324" s="206" t="s">
        <v>146</v>
      </c>
      <c r="AU324" s="206" t="s">
        <v>91</v>
      </c>
      <c r="AV324" s="13" t="s">
        <v>91</v>
      </c>
      <c r="AW324" s="13" t="s">
        <v>41</v>
      </c>
      <c r="AX324" s="13" t="s">
        <v>81</v>
      </c>
      <c r="AY324" s="206" t="s">
        <v>133</v>
      </c>
    </row>
    <row r="325" spans="2:51" s="13" customFormat="1">
      <c r="B325" s="196"/>
      <c r="C325" s="197"/>
      <c r="D325" s="189" t="s">
        <v>146</v>
      </c>
      <c r="E325" s="198" t="s">
        <v>35</v>
      </c>
      <c r="F325" s="199" t="s">
        <v>366</v>
      </c>
      <c r="G325" s="197"/>
      <c r="H325" s="200">
        <v>23.4</v>
      </c>
      <c r="I325" s="201"/>
      <c r="J325" s="197"/>
      <c r="K325" s="197"/>
      <c r="L325" s="202"/>
      <c r="M325" s="203"/>
      <c r="N325" s="204"/>
      <c r="O325" s="204"/>
      <c r="P325" s="204"/>
      <c r="Q325" s="204"/>
      <c r="R325" s="204"/>
      <c r="S325" s="204"/>
      <c r="T325" s="205"/>
      <c r="AT325" s="206" t="s">
        <v>146</v>
      </c>
      <c r="AU325" s="206" t="s">
        <v>91</v>
      </c>
      <c r="AV325" s="13" t="s">
        <v>91</v>
      </c>
      <c r="AW325" s="13" t="s">
        <v>41</v>
      </c>
      <c r="AX325" s="13" t="s">
        <v>81</v>
      </c>
      <c r="AY325" s="206" t="s">
        <v>133</v>
      </c>
    </row>
    <row r="326" spans="2:51" s="13" customFormat="1">
      <c r="B326" s="196"/>
      <c r="C326" s="197"/>
      <c r="D326" s="189" t="s">
        <v>146</v>
      </c>
      <c r="E326" s="198" t="s">
        <v>35</v>
      </c>
      <c r="F326" s="199" t="s">
        <v>367</v>
      </c>
      <c r="G326" s="197"/>
      <c r="H326" s="200">
        <v>23.4</v>
      </c>
      <c r="I326" s="201"/>
      <c r="J326" s="197"/>
      <c r="K326" s="197"/>
      <c r="L326" s="202"/>
      <c r="M326" s="203"/>
      <c r="N326" s="204"/>
      <c r="O326" s="204"/>
      <c r="P326" s="204"/>
      <c r="Q326" s="204"/>
      <c r="R326" s="204"/>
      <c r="S326" s="204"/>
      <c r="T326" s="205"/>
      <c r="AT326" s="206" t="s">
        <v>146</v>
      </c>
      <c r="AU326" s="206" t="s">
        <v>91</v>
      </c>
      <c r="AV326" s="13" t="s">
        <v>91</v>
      </c>
      <c r="AW326" s="13" t="s">
        <v>41</v>
      </c>
      <c r="AX326" s="13" t="s">
        <v>81</v>
      </c>
      <c r="AY326" s="206" t="s">
        <v>133</v>
      </c>
    </row>
    <row r="327" spans="2:51" s="13" customFormat="1">
      <c r="B327" s="196"/>
      <c r="C327" s="197"/>
      <c r="D327" s="189" t="s">
        <v>146</v>
      </c>
      <c r="E327" s="198" t="s">
        <v>35</v>
      </c>
      <c r="F327" s="199" t="s">
        <v>368</v>
      </c>
      <c r="G327" s="197"/>
      <c r="H327" s="200">
        <v>24.7</v>
      </c>
      <c r="I327" s="201"/>
      <c r="J327" s="197"/>
      <c r="K327" s="197"/>
      <c r="L327" s="202"/>
      <c r="M327" s="203"/>
      <c r="N327" s="204"/>
      <c r="O327" s="204"/>
      <c r="P327" s="204"/>
      <c r="Q327" s="204"/>
      <c r="R327" s="204"/>
      <c r="S327" s="204"/>
      <c r="T327" s="205"/>
      <c r="AT327" s="206" t="s">
        <v>146</v>
      </c>
      <c r="AU327" s="206" t="s">
        <v>91</v>
      </c>
      <c r="AV327" s="13" t="s">
        <v>91</v>
      </c>
      <c r="AW327" s="13" t="s">
        <v>41</v>
      </c>
      <c r="AX327" s="13" t="s">
        <v>81</v>
      </c>
      <c r="AY327" s="206" t="s">
        <v>133</v>
      </c>
    </row>
    <row r="328" spans="2:51" s="13" customFormat="1">
      <c r="B328" s="196"/>
      <c r="C328" s="197"/>
      <c r="D328" s="189" t="s">
        <v>146</v>
      </c>
      <c r="E328" s="198" t="s">
        <v>35</v>
      </c>
      <c r="F328" s="199" t="s">
        <v>369</v>
      </c>
      <c r="G328" s="197"/>
      <c r="H328" s="200">
        <v>24.7</v>
      </c>
      <c r="I328" s="201"/>
      <c r="J328" s="197"/>
      <c r="K328" s="197"/>
      <c r="L328" s="202"/>
      <c r="M328" s="203"/>
      <c r="N328" s="204"/>
      <c r="O328" s="204"/>
      <c r="P328" s="204"/>
      <c r="Q328" s="204"/>
      <c r="R328" s="204"/>
      <c r="S328" s="204"/>
      <c r="T328" s="205"/>
      <c r="AT328" s="206" t="s">
        <v>146</v>
      </c>
      <c r="AU328" s="206" t="s">
        <v>91</v>
      </c>
      <c r="AV328" s="13" t="s">
        <v>91</v>
      </c>
      <c r="AW328" s="13" t="s">
        <v>41</v>
      </c>
      <c r="AX328" s="13" t="s">
        <v>81</v>
      </c>
      <c r="AY328" s="206" t="s">
        <v>133</v>
      </c>
    </row>
    <row r="329" spans="2:51" s="13" customFormat="1">
      <c r="B329" s="196"/>
      <c r="C329" s="197"/>
      <c r="D329" s="189" t="s">
        <v>146</v>
      </c>
      <c r="E329" s="198" t="s">
        <v>35</v>
      </c>
      <c r="F329" s="199" t="s">
        <v>370</v>
      </c>
      <c r="G329" s="197"/>
      <c r="H329" s="200">
        <v>24</v>
      </c>
      <c r="I329" s="201"/>
      <c r="J329" s="197"/>
      <c r="K329" s="197"/>
      <c r="L329" s="202"/>
      <c r="M329" s="203"/>
      <c r="N329" s="204"/>
      <c r="O329" s="204"/>
      <c r="P329" s="204"/>
      <c r="Q329" s="204"/>
      <c r="R329" s="204"/>
      <c r="S329" s="204"/>
      <c r="T329" s="205"/>
      <c r="AT329" s="206" t="s">
        <v>146</v>
      </c>
      <c r="AU329" s="206" t="s">
        <v>91</v>
      </c>
      <c r="AV329" s="13" t="s">
        <v>91</v>
      </c>
      <c r="AW329" s="13" t="s">
        <v>41</v>
      </c>
      <c r="AX329" s="13" t="s">
        <v>81</v>
      </c>
      <c r="AY329" s="206" t="s">
        <v>133</v>
      </c>
    </row>
    <row r="330" spans="2:51" s="13" customFormat="1">
      <c r="B330" s="196"/>
      <c r="C330" s="197"/>
      <c r="D330" s="189" t="s">
        <v>146</v>
      </c>
      <c r="E330" s="198" t="s">
        <v>35</v>
      </c>
      <c r="F330" s="199" t="s">
        <v>371</v>
      </c>
      <c r="G330" s="197"/>
      <c r="H330" s="200">
        <v>12.95</v>
      </c>
      <c r="I330" s="201"/>
      <c r="J330" s="197"/>
      <c r="K330" s="197"/>
      <c r="L330" s="202"/>
      <c r="M330" s="203"/>
      <c r="N330" s="204"/>
      <c r="O330" s="204"/>
      <c r="P330" s="204"/>
      <c r="Q330" s="204"/>
      <c r="R330" s="204"/>
      <c r="S330" s="204"/>
      <c r="T330" s="205"/>
      <c r="AT330" s="206" t="s">
        <v>146</v>
      </c>
      <c r="AU330" s="206" t="s">
        <v>91</v>
      </c>
      <c r="AV330" s="13" t="s">
        <v>91</v>
      </c>
      <c r="AW330" s="13" t="s">
        <v>41</v>
      </c>
      <c r="AX330" s="13" t="s">
        <v>81</v>
      </c>
      <c r="AY330" s="206" t="s">
        <v>133</v>
      </c>
    </row>
    <row r="331" spans="2:51" s="13" customFormat="1">
      <c r="B331" s="196"/>
      <c r="C331" s="197"/>
      <c r="D331" s="189" t="s">
        <v>146</v>
      </c>
      <c r="E331" s="198" t="s">
        <v>35</v>
      </c>
      <c r="F331" s="199" t="s">
        <v>372</v>
      </c>
      <c r="G331" s="197"/>
      <c r="H331" s="200">
        <v>19.760000000000002</v>
      </c>
      <c r="I331" s="201"/>
      <c r="J331" s="197"/>
      <c r="K331" s="197"/>
      <c r="L331" s="202"/>
      <c r="M331" s="203"/>
      <c r="N331" s="204"/>
      <c r="O331" s="204"/>
      <c r="P331" s="204"/>
      <c r="Q331" s="204"/>
      <c r="R331" s="204"/>
      <c r="S331" s="204"/>
      <c r="T331" s="205"/>
      <c r="AT331" s="206" t="s">
        <v>146</v>
      </c>
      <c r="AU331" s="206" t="s">
        <v>91</v>
      </c>
      <c r="AV331" s="13" t="s">
        <v>91</v>
      </c>
      <c r="AW331" s="13" t="s">
        <v>41</v>
      </c>
      <c r="AX331" s="13" t="s">
        <v>81</v>
      </c>
      <c r="AY331" s="206" t="s">
        <v>133</v>
      </c>
    </row>
    <row r="332" spans="2:51" s="13" customFormat="1">
      <c r="B332" s="196"/>
      <c r="C332" s="197"/>
      <c r="D332" s="189" t="s">
        <v>146</v>
      </c>
      <c r="E332" s="198" t="s">
        <v>35</v>
      </c>
      <c r="F332" s="199" t="s">
        <v>373</v>
      </c>
      <c r="G332" s="197"/>
      <c r="H332" s="200">
        <v>24.05</v>
      </c>
      <c r="I332" s="201"/>
      <c r="J332" s="197"/>
      <c r="K332" s="197"/>
      <c r="L332" s="202"/>
      <c r="M332" s="203"/>
      <c r="N332" s="204"/>
      <c r="O332" s="204"/>
      <c r="P332" s="204"/>
      <c r="Q332" s="204"/>
      <c r="R332" s="204"/>
      <c r="S332" s="204"/>
      <c r="T332" s="205"/>
      <c r="AT332" s="206" t="s">
        <v>146</v>
      </c>
      <c r="AU332" s="206" t="s">
        <v>91</v>
      </c>
      <c r="AV332" s="13" t="s">
        <v>91</v>
      </c>
      <c r="AW332" s="13" t="s">
        <v>41</v>
      </c>
      <c r="AX332" s="13" t="s">
        <v>81</v>
      </c>
      <c r="AY332" s="206" t="s">
        <v>133</v>
      </c>
    </row>
    <row r="333" spans="2:51" s="13" customFormat="1">
      <c r="B333" s="196"/>
      <c r="C333" s="197"/>
      <c r="D333" s="189" t="s">
        <v>146</v>
      </c>
      <c r="E333" s="198" t="s">
        <v>35</v>
      </c>
      <c r="F333" s="199" t="s">
        <v>374</v>
      </c>
      <c r="G333" s="197"/>
      <c r="H333" s="200">
        <v>18</v>
      </c>
      <c r="I333" s="201"/>
      <c r="J333" s="197"/>
      <c r="K333" s="197"/>
      <c r="L333" s="202"/>
      <c r="M333" s="203"/>
      <c r="N333" s="204"/>
      <c r="O333" s="204"/>
      <c r="P333" s="204"/>
      <c r="Q333" s="204"/>
      <c r="R333" s="204"/>
      <c r="S333" s="204"/>
      <c r="T333" s="205"/>
      <c r="AT333" s="206" t="s">
        <v>146</v>
      </c>
      <c r="AU333" s="206" t="s">
        <v>91</v>
      </c>
      <c r="AV333" s="13" t="s">
        <v>91</v>
      </c>
      <c r="AW333" s="13" t="s">
        <v>41</v>
      </c>
      <c r="AX333" s="13" t="s">
        <v>81</v>
      </c>
      <c r="AY333" s="206" t="s">
        <v>133</v>
      </c>
    </row>
    <row r="334" spans="2:51" s="13" customFormat="1">
      <c r="B334" s="196"/>
      <c r="C334" s="197"/>
      <c r="D334" s="189" t="s">
        <v>146</v>
      </c>
      <c r="E334" s="198" t="s">
        <v>35</v>
      </c>
      <c r="F334" s="199" t="s">
        <v>375</v>
      </c>
      <c r="G334" s="197"/>
      <c r="H334" s="200">
        <v>26</v>
      </c>
      <c r="I334" s="201"/>
      <c r="J334" s="197"/>
      <c r="K334" s="197"/>
      <c r="L334" s="202"/>
      <c r="M334" s="203"/>
      <c r="N334" s="204"/>
      <c r="O334" s="204"/>
      <c r="P334" s="204"/>
      <c r="Q334" s="204"/>
      <c r="R334" s="204"/>
      <c r="S334" s="204"/>
      <c r="T334" s="205"/>
      <c r="AT334" s="206" t="s">
        <v>146</v>
      </c>
      <c r="AU334" s="206" t="s">
        <v>91</v>
      </c>
      <c r="AV334" s="13" t="s">
        <v>91</v>
      </c>
      <c r="AW334" s="13" t="s">
        <v>41</v>
      </c>
      <c r="AX334" s="13" t="s">
        <v>81</v>
      </c>
      <c r="AY334" s="206" t="s">
        <v>133</v>
      </c>
    </row>
    <row r="335" spans="2:51" s="13" customFormat="1">
      <c r="B335" s="196"/>
      <c r="C335" s="197"/>
      <c r="D335" s="189" t="s">
        <v>146</v>
      </c>
      <c r="E335" s="198" t="s">
        <v>35</v>
      </c>
      <c r="F335" s="199" t="s">
        <v>376</v>
      </c>
      <c r="G335" s="197"/>
      <c r="H335" s="200">
        <v>9.25</v>
      </c>
      <c r="I335" s="201"/>
      <c r="J335" s="197"/>
      <c r="K335" s="197"/>
      <c r="L335" s="202"/>
      <c r="M335" s="203"/>
      <c r="N335" s="204"/>
      <c r="O335" s="204"/>
      <c r="P335" s="204"/>
      <c r="Q335" s="204"/>
      <c r="R335" s="204"/>
      <c r="S335" s="204"/>
      <c r="T335" s="205"/>
      <c r="AT335" s="206" t="s">
        <v>146</v>
      </c>
      <c r="AU335" s="206" t="s">
        <v>91</v>
      </c>
      <c r="AV335" s="13" t="s">
        <v>91</v>
      </c>
      <c r="AW335" s="13" t="s">
        <v>41</v>
      </c>
      <c r="AX335" s="13" t="s">
        <v>81</v>
      </c>
      <c r="AY335" s="206" t="s">
        <v>133</v>
      </c>
    </row>
    <row r="336" spans="2:51" s="13" customFormat="1">
      <c r="B336" s="196"/>
      <c r="C336" s="197"/>
      <c r="D336" s="189" t="s">
        <v>146</v>
      </c>
      <c r="E336" s="198" t="s">
        <v>35</v>
      </c>
      <c r="F336" s="199" t="s">
        <v>377</v>
      </c>
      <c r="G336" s="197"/>
      <c r="H336" s="200">
        <v>9.25</v>
      </c>
      <c r="I336" s="201"/>
      <c r="J336" s="197"/>
      <c r="K336" s="197"/>
      <c r="L336" s="202"/>
      <c r="M336" s="203"/>
      <c r="N336" s="204"/>
      <c r="O336" s="204"/>
      <c r="P336" s="204"/>
      <c r="Q336" s="204"/>
      <c r="R336" s="204"/>
      <c r="S336" s="204"/>
      <c r="T336" s="205"/>
      <c r="AT336" s="206" t="s">
        <v>146</v>
      </c>
      <c r="AU336" s="206" t="s">
        <v>91</v>
      </c>
      <c r="AV336" s="13" t="s">
        <v>91</v>
      </c>
      <c r="AW336" s="13" t="s">
        <v>41</v>
      </c>
      <c r="AX336" s="13" t="s">
        <v>81</v>
      </c>
      <c r="AY336" s="206" t="s">
        <v>133</v>
      </c>
    </row>
    <row r="337" spans="1:65" s="13" customFormat="1">
      <c r="B337" s="196"/>
      <c r="C337" s="197"/>
      <c r="D337" s="189" t="s">
        <v>146</v>
      </c>
      <c r="E337" s="198" t="s">
        <v>35</v>
      </c>
      <c r="F337" s="199" t="s">
        <v>378</v>
      </c>
      <c r="G337" s="197"/>
      <c r="H337" s="200">
        <v>23.4</v>
      </c>
      <c r="I337" s="201"/>
      <c r="J337" s="197"/>
      <c r="K337" s="197"/>
      <c r="L337" s="202"/>
      <c r="M337" s="203"/>
      <c r="N337" s="204"/>
      <c r="O337" s="204"/>
      <c r="P337" s="204"/>
      <c r="Q337" s="204"/>
      <c r="R337" s="204"/>
      <c r="S337" s="204"/>
      <c r="T337" s="205"/>
      <c r="AT337" s="206" t="s">
        <v>146</v>
      </c>
      <c r="AU337" s="206" t="s">
        <v>91</v>
      </c>
      <c r="AV337" s="13" t="s">
        <v>91</v>
      </c>
      <c r="AW337" s="13" t="s">
        <v>41</v>
      </c>
      <c r="AX337" s="13" t="s">
        <v>81</v>
      </c>
      <c r="AY337" s="206" t="s">
        <v>133</v>
      </c>
    </row>
    <row r="338" spans="1:65" s="13" customFormat="1">
      <c r="B338" s="196"/>
      <c r="C338" s="197"/>
      <c r="D338" s="189" t="s">
        <v>146</v>
      </c>
      <c r="E338" s="198" t="s">
        <v>35</v>
      </c>
      <c r="F338" s="199" t="s">
        <v>379</v>
      </c>
      <c r="G338" s="197"/>
      <c r="H338" s="200">
        <v>103.56</v>
      </c>
      <c r="I338" s="201"/>
      <c r="J338" s="197"/>
      <c r="K338" s="197"/>
      <c r="L338" s="202"/>
      <c r="M338" s="203"/>
      <c r="N338" s="204"/>
      <c r="O338" s="204"/>
      <c r="P338" s="204"/>
      <c r="Q338" s="204"/>
      <c r="R338" s="204"/>
      <c r="S338" s="204"/>
      <c r="T338" s="205"/>
      <c r="AT338" s="206" t="s">
        <v>146</v>
      </c>
      <c r="AU338" s="206" t="s">
        <v>91</v>
      </c>
      <c r="AV338" s="13" t="s">
        <v>91</v>
      </c>
      <c r="AW338" s="13" t="s">
        <v>41</v>
      </c>
      <c r="AX338" s="13" t="s">
        <v>81</v>
      </c>
      <c r="AY338" s="206" t="s">
        <v>133</v>
      </c>
    </row>
    <row r="339" spans="1:65" s="13" customFormat="1">
      <c r="B339" s="196"/>
      <c r="C339" s="197"/>
      <c r="D339" s="189" t="s">
        <v>146</v>
      </c>
      <c r="E339" s="198" t="s">
        <v>35</v>
      </c>
      <c r="F339" s="199" t="s">
        <v>380</v>
      </c>
      <c r="G339" s="197"/>
      <c r="H339" s="200">
        <v>22.32</v>
      </c>
      <c r="I339" s="201"/>
      <c r="J339" s="197"/>
      <c r="K339" s="197"/>
      <c r="L339" s="202"/>
      <c r="M339" s="203"/>
      <c r="N339" s="204"/>
      <c r="O339" s="204"/>
      <c r="P339" s="204"/>
      <c r="Q339" s="204"/>
      <c r="R339" s="204"/>
      <c r="S339" s="204"/>
      <c r="T339" s="205"/>
      <c r="AT339" s="206" t="s">
        <v>146</v>
      </c>
      <c r="AU339" s="206" t="s">
        <v>91</v>
      </c>
      <c r="AV339" s="13" t="s">
        <v>91</v>
      </c>
      <c r="AW339" s="13" t="s">
        <v>41</v>
      </c>
      <c r="AX339" s="13" t="s">
        <v>81</v>
      </c>
      <c r="AY339" s="206" t="s">
        <v>133</v>
      </c>
    </row>
    <row r="340" spans="1:65" s="13" customFormat="1">
      <c r="B340" s="196"/>
      <c r="C340" s="197"/>
      <c r="D340" s="189" t="s">
        <v>146</v>
      </c>
      <c r="E340" s="198" t="s">
        <v>35</v>
      </c>
      <c r="F340" s="199" t="s">
        <v>381</v>
      </c>
      <c r="G340" s="197"/>
      <c r="H340" s="200">
        <v>19.8</v>
      </c>
      <c r="I340" s="201"/>
      <c r="J340" s="197"/>
      <c r="K340" s="197"/>
      <c r="L340" s="202"/>
      <c r="M340" s="203"/>
      <c r="N340" s="204"/>
      <c r="O340" s="204"/>
      <c r="P340" s="204"/>
      <c r="Q340" s="204"/>
      <c r="R340" s="204"/>
      <c r="S340" s="204"/>
      <c r="T340" s="205"/>
      <c r="AT340" s="206" t="s">
        <v>146</v>
      </c>
      <c r="AU340" s="206" t="s">
        <v>91</v>
      </c>
      <c r="AV340" s="13" t="s">
        <v>91</v>
      </c>
      <c r="AW340" s="13" t="s">
        <v>41</v>
      </c>
      <c r="AX340" s="13" t="s">
        <v>81</v>
      </c>
      <c r="AY340" s="206" t="s">
        <v>133</v>
      </c>
    </row>
    <row r="341" spans="1:65" s="13" customFormat="1">
      <c r="B341" s="196"/>
      <c r="C341" s="197"/>
      <c r="D341" s="189" t="s">
        <v>146</v>
      </c>
      <c r="E341" s="198" t="s">
        <v>35</v>
      </c>
      <c r="F341" s="199" t="s">
        <v>382</v>
      </c>
      <c r="G341" s="197"/>
      <c r="H341" s="200">
        <v>34.200000000000003</v>
      </c>
      <c r="I341" s="201"/>
      <c r="J341" s="197"/>
      <c r="K341" s="197"/>
      <c r="L341" s="202"/>
      <c r="M341" s="203"/>
      <c r="N341" s="204"/>
      <c r="O341" s="204"/>
      <c r="P341" s="204"/>
      <c r="Q341" s="204"/>
      <c r="R341" s="204"/>
      <c r="S341" s="204"/>
      <c r="T341" s="205"/>
      <c r="AT341" s="206" t="s">
        <v>146</v>
      </c>
      <c r="AU341" s="206" t="s">
        <v>91</v>
      </c>
      <c r="AV341" s="13" t="s">
        <v>91</v>
      </c>
      <c r="AW341" s="13" t="s">
        <v>41</v>
      </c>
      <c r="AX341" s="13" t="s">
        <v>81</v>
      </c>
      <c r="AY341" s="206" t="s">
        <v>133</v>
      </c>
    </row>
    <row r="342" spans="1:65" s="13" customFormat="1">
      <c r="B342" s="196"/>
      <c r="C342" s="197"/>
      <c r="D342" s="189" t="s">
        <v>146</v>
      </c>
      <c r="E342" s="198" t="s">
        <v>35</v>
      </c>
      <c r="F342" s="199" t="s">
        <v>383</v>
      </c>
      <c r="G342" s="197"/>
      <c r="H342" s="200">
        <v>9.25</v>
      </c>
      <c r="I342" s="201"/>
      <c r="J342" s="197"/>
      <c r="K342" s="197"/>
      <c r="L342" s="202"/>
      <c r="M342" s="203"/>
      <c r="N342" s="204"/>
      <c r="O342" s="204"/>
      <c r="P342" s="204"/>
      <c r="Q342" s="204"/>
      <c r="R342" s="204"/>
      <c r="S342" s="204"/>
      <c r="T342" s="205"/>
      <c r="AT342" s="206" t="s">
        <v>146</v>
      </c>
      <c r="AU342" s="206" t="s">
        <v>91</v>
      </c>
      <c r="AV342" s="13" t="s">
        <v>91</v>
      </c>
      <c r="AW342" s="13" t="s">
        <v>41</v>
      </c>
      <c r="AX342" s="13" t="s">
        <v>81</v>
      </c>
      <c r="AY342" s="206" t="s">
        <v>133</v>
      </c>
    </row>
    <row r="343" spans="1:65" s="13" customFormat="1">
      <c r="B343" s="196"/>
      <c r="C343" s="197"/>
      <c r="D343" s="189" t="s">
        <v>146</v>
      </c>
      <c r="E343" s="198" t="s">
        <v>35</v>
      </c>
      <c r="F343" s="199" t="s">
        <v>384</v>
      </c>
      <c r="G343" s="197"/>
      <c r="H343" s="200">
        <v>4.5</v>
      </c>
      <c r="I343" s="201"/>
      <c r="J343" s="197"/>
      <c r="K343" s="197"/>
      <c r="L343" s="202"/>
      <c r="M343" s="203"/>
      <c r="N343" s="204"/>
      <c r="O343" s="204"/>
      <c r="P343" s="204"/>
      <c r="Q343" s="204"/>
      <c r="R343" s="204"/>
      <c r="S343" s="204"/>
      <c r="T343" s="205"/>
      <c r="AT343" s="206" t="s">
        <v>146</v>
      </c>
      <c r="AU343" s="206" t="s">
        <v>91</v>
      </c>
      <c r="AV343" s="13" t="s">
        <v>91</v>
      </c>
      <c r="AW343" s="13" t="s">
        <v>41</v>
      </c>
      <c r="AX343" s="13" t="s">
        <v>81</v>
      </c>
      <c r="AY343" s="206" t="s">
        <v>133</v>
      </c>
    </row>
    <row r="344" spans="1:65" s="13" customFormat="1">
      <c r="B344" s="196"/>
      <c r="C344" s="197"/>
      <c r="D344" s="189" t="s">
        <v>146</v>
      </c>
      <c r="E344" s="198" t="s">
        <v>35</v>
      </c>
      <c r="F344" s="199" t="s">
        <v>385</v>
      </c>
      <c r="G344" s="197"/>
      <c r="H344" s="200">
        <v>12.6</v>
      </c>
      <c r="I344" s="201"/>
      <c r="J344" s="197"/>
      <c r="K344" s="197"/>
      <c r="L344" s="202"/>
      <c r="M344" s="203"/>
      <c r="N344" s="204"/>
      <c r="O344" s="204"/>
      <c r="P344" s="204"/>
      <c r="Q344" s="204"/>
      <c r="R344" s="204"/>
      <c r="S344" s="204"/>
      <c r="T344" s="205"/>
      <c r="AT344" s="206" t="s">
        <v>146</v>
      </c>
      <c r="AU344" s="206" t="s">
        <v>91</v>
      </c>
      <c r="AV344" s="13" t="s">
        <v>91</v>
      </c>
      <c r="AW344" s="13" t="s">
        <v>41</v>
      </c>
      <c r="AX344" s="13" t="s">
        <v>81</v>
      </c>
      <c r="AY344" s="206" t="s">
        <v>133</v>
      </c>
    </row>
    <row r="345" spans="1:65" s="15" customFormat="1">
      <c r="B345" s="218"/>
      <c r="C345" s="219"/>
      <c r="D345" s="189" t="s">
        <v>146</v>
      </c>
      <c r="E345" s="220" t="s">
        <v>35</v>
      </c>
      <c r="F345" s="221" t="s">
        <v>224</v>
      </c>
      <c r="G345" s="219"/>
      <c r="H345" s="222">
        <v>757.01</v>
      </c>
      <c r="I345" s="223"/>
      <c r="J345" s="219"/>
      <c r="K345" s="219"/>
      <c r="L345" s="224"/>
      <c r="M345" s="225"/>
      <c r="N345" s="226"/>
      <c r="O345" s="226"/>
      <c r="P345" s="226"/>
      <c r="Q345" s="226"/>
      <c r="R345" s="226"/>
      <c r="S345" s="226"/>
      <c r="T345" s="227"/>
      <c r="AT345" s="228" t="s">
        <v>146</v>
      </c>
      <c r="AU345" s="228" t="s">
        <v>91</v>
      </c>
      <c r="AV345" s="15" t="s">
        <v>156</v>
      </c>
      <c r="AW345" s="15" t="s">
        <v>41</v>
      </c>
      <c r="AX345" s="15" t="s">
        <v>81</v>
      </c>
      <c r="AY345" s="228" t="s">
        <v>133</v>
      </c>
    </row>
    <row r="346" spans="1:65" s="14" customFormat="1">
      <c r="B346" s="207"/>
      <c r="C346" s="208"/>
      <c r="D346" s="189" t="s">
        <v>146</v>
      </c>
      <c r="E346" s="209" t="s">
        <v>35</v>
      </c>
      <c r="F346" s="210" t="s">
        <v>148</v>
      </c>
      <c r="G346" s="208"/>
      <c r="H346" s="211">
        <v>1738.819</v>
      </c>
      <c r="I346" s="212"/>
      <c r="J346" s="208"/>
      <c r="K346" s="208"/>
      <c r="L346" s="213"/>
      <c r="M346" s="214"/>
      <c r="N346" s="215"/>
      <c r="O346" s="215"/>
      <c r="P346" s="215"/>
      <c r="Q346" s="215"/>
      <c r="R346" s="215"/>
      <c r="S346" s="215"/>
      <c r="T346" s="216"/>
      <c r="AT346" s="217" t="s">
        <v>146</v>
      </c>
      <c r="AU346" s="217" t="s">
        <v>91</v>
      </c>
      <c r="AV346" s="14" t="s">
        <v>140</v>
      </c>
      <c r="AW346" s="14" t="s">
        <v>41</v>
      </c>
      <c r="AX346" s="14" t="s">
        <v>81</v>
      </c>
      <c r="AY346" s="217" t="s">
        <v>133</v>
      </c>
    </row>
    <row r="347" spans="1:65" s="13" customFormat="1">
      <c r="B347" s="196"/>
      <c r="C347" s="197"/>
      <c r="D347" s="189" t="s">
        <v>146</v>
      </c>
      <c r="E347" s="198" t="s">
        <v>35</v>
      </c>
      <c r="F347" s="199" t="s">
        <v>386</v>
      </c>
      <c r="G347" s="197"/>
      <c r="H347" s="200">
        <v>1738.8</v>
      </c>
      <c r="I347" s="201"/>
      <c r="J347" s="197"/>
      <c r="K347" s="197"/>
      <c r="L347" s="202"/>
      <c r="M347" s="203"/>
      <c r="N347" s="204"/>
      <c r="O347" s="204"/>
      <c r="P347" s="204"/>
      <c r="Q347" s="204"/>
      <c r="R347" s="204"/>
      <c r="S347" s="204"/>
      <c r="T347" s="205"/>
      <c r="AT347" s="206" t="s">
        <v>146</v>
      </c>
      <c r="AU347" s="206" t="s">
        <v>91</v>
      </c>
      <c r="AV347" s="13" t="s">
        <v>91</v>
      </c>
      <c r="AW347" s="13" t="s">
        <v>41</v>
      </c>
      <c r="AX347" s="13" t="s">
        <v>81</v>
      </c>
      <c r="AY347" s="206" t="s">
        <v>133</v>
      </c>
    </row>
    <row r="348" spans="1:65" s="14" customFormat="1">
      <c r="B348" s="207"/>
      <c r="C348" s="208"/>
      <c r="D348" s="189" t="s">
        <v>146</v>
      </c>
      <c r="E348" s="209" t="s">
        <v>35</v>
      </c>
      <c r="F348" s="210" t="s">
        <v>148</v>
      </c>
      <c r="G348" s="208"/>
      <c r="H348" s="211">
        <v>1738.8</v>
      </c>
      <c r="I348" s="212"/>
      <c r="J348" s="208"/>
      <c r="K348" s="208"/>
      <c r="L348" s="213"/>
      <c r="M348" s="214"/>
      <c r="N348" s="215"/>
      <c r="O348" s="215"/>
      <c r="P348" s="215"/>
      <c r="Q348" s="215"/>
      <c r="R348" s="215"/>
      <c r="S348" s="215"/>
      <c r="T348" s="216"/>
      <c r="AT348" s="217" t="s">
        <v>146</v>
      </c>
      <c r="AU348" s="217" t="s">
        <v>91</v>
      </c>
      <c r="AV348" s="14" t="s">
        <v>140</v>
      </c>
      <c r="AW348" s="14" t="s">
        <v>41</v>
      </c>
      <c r="AX348" s="14" t="s">
        <v>89</v>
      </c>
      <c r="AY348" s="217" t="s">
        <v>133</v>
      </c>
    </row>
    <row r="349" spans="1:65" s="2" customFormat="1" ht="21.75" customHeight="1">
      <c r="A349" s="37"/>
      <c r="B349" s="38"/>
      <c r="C349" s="176" t="s">
        <v>387</v>
      </c>
      <c r="D349" s="176" t="s">
        <v>135</v>
      </c>
      <c r="E349" s="177" t="s">
        <v>388</v>
      </c>
      <c r="F349" s="178" t="s">
        <v>389</v>
      </c>
      <c r="G349" s="179" t="s">
        <v>151</v>
      </c>
      <c r="H349" s="180">
        <v>693</v>
      </c>
      <c r="I349" s="181"/>
      <c r="J349" s="182">
        <f>ROUND(I349*H349,2)</f>
        <v>0</v>
      </c>
      <c r="K349" s="178" t="s">
        <v>139</v>
      </c>
      <c r="L349" s="42"/>
      <c r="M349" s="183" t="s">
        <v>35</v>
      </c>
      <c r="N349" s="184" t="s">
        <v>52</v>
      </c>
      <c r="O349" s="67"/>
      <c r="P349" s="185">
        <f>O349*H349</f>
        <v>0</v>
      </c>
      <c r="Q349" s="185">
        <v>8.4999999999999995E-4</v>
      </c>
      <c r="R349" s="185">
        <f>Q349*H349</f>
        <v>0.58904999999999996</v>
      </c>
      <c r="S349" s="185">
        <v>0</v>
      </c>
      <c r="T349" s="186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87" t="s">
        <v>140</v>
      </c>
      <c r="AT349" s="187" t="s">
        <v>135</v>
      </c>
      <c r="AU349" s="187" t="s">
        <v>91</v>
      </c>
      <c r="AY349" s="19" t="s">
        <v>133</v>
      </c>
      <c r="BE349" s="188">
        <f>IF(N349="základní",J349,0)</f>
        <v>0</v>
      </c>
      <c r="BF349" s="188">
        <f>IF(N349="snížená",J349,0)</f>
        <v>0</v>
      </c>
      <c r="BG349" s="188">
        <f>IF(N349="zákl. přenesená",J349,0)</f>
        <v>0</v>
      </c>
      <c r="BH349" s="188">
        <f>IF(N349="sníž. přenesená",J349,0)</f>
        <v>0</v>
      </c>
      <c r="BI349" s="188">
        <f>IF(N349="nulová",J349,0)</f>
        <v>0</v>
      </c>
      <c r="BJ349" s="19" t="s">
        <v>89</v>
      </c>
      <c r="BK349" s="188">
        <f>ROUND(I349*H349,2)</f>
        <v>0</v>
      </c>
      <c r="BL349" s="19" t="s">
        <v>140</v>
      </c>
      <c r="BM349" s="187" t="s">
        <v>390</v>
      </c>
    </row>
    <row r="350" spans="1:65" s="2" customFormat="1">
      <c r="A350" s="37"/>
      <c r="B350" s="38"/>
      <c r="C350" s="39"/>
      <c r="D350" s="189" t="s">
        <v>142</v>
      </c>
      <c r="E350" s="39"/>
      <c r="F350" s="190" t="s">
        <v>389</v>
      </c>
      <c r="G350" s="39"/>
      <c r="H350" s="39"/>
      <c r="I350" s="191"/>
      <c r="J350" s="39"/>
      <c r="K350" s="39"/>
      <c r="L350" s="42"/>
      <c r="M350" s="192"/>
      <c r="N350" s="193"/>
      <c r="O350" s="67"/>
      <c r="P350" s="67"/>
      <c r="Q350" s="67"/>
      <c r="R350" s="67"/>
      <c r="S350" s="67"/>
      <c r="T350" s="68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9" t="s">
        <v>142</v>
      </c>
      <c r="AU350" s="19" t="s">
        <v>91</v>
      </c>
    </row>
    <row r="351" spans="1:65" s="16" customFormat="1">
      <c r="B351" s="229"/>
      <c r="C351" s="230"/>
      <c r="D351" s="189" t="s">
        <v>146</v>
      </c>
      <c r="E351" s="231" t="s">
        <v>35</v>
      </c>
      <c r="F351" s="232" t="s">
        <v>267</v>
      </c>
      <c r="G351" s="230"/>
      <c r="H351" s="231" t="s">
        <v>35</v>
      </c>
      <c r="I351" s="233"/>
      <c r="J351" s="230"/>
      <c r="K351" s="230"/>
      <c r="L351" s="234"/>
      <c r="M351" s="235"/>
      <c r="N351" s="236"/>
      <c r="O351" s="236"/>
      <c r="P351" s="236"/>
      <c r="Q351" s="236"/>
      <c r="R351" s="236"/>
      <c r="S351" s="236"/>
      <c r="T351" s="237"/>
      <c r="AT351" s="238" t="s">
        <v>146</v>
      </c>
      <c r="AU351" s="238" t="s">
        <v>91</v>
      </c>
      <c r="AV351" s="16" t="s">
        <v>89</v>
      </c>
      <c r="AW351" s="16" t="s">
        <v>41</v>
      </c>
      <c r="AX351" s="16" t="s">
        <v>81</v>
      </c>
      <c r="AY351" s="238" t="s">
        <v>133</v>
      </c>
    </row>
    <row r="352" spans="1:65" s="13" customFormat="1">
      <c r="B352" s="196"/>
      <c r="C352" s="197"/>
      <c r="D352" s="189" t="s">
        <v>146</v>
      </c>
      <c r="E352" s="198" t="s">
        <v>35</v>
      </c>
      <c r="F352" s="199" t="s">
        <v>391</v>
      </c>
      <c r="G352" s="197"/>
      <c r="H352" s="200">
        <v>191.52</v>
      </c>
      <c r="I352" s="201"/>
      <c r="J352" s="197"/>
      <c r="K352" s="197"/>
      <c r="L352" s="202"/>
      <c r="M352" s="203"/>
      <c r="N352" s="204"/>
      <c r="O352" s="204"/>
      <c r="P352" s="204"/>
      <c r="Q352" s="204"/>
      <c r="R352" s="204"/>
      <c r="S352" s="204"/>
      <c r="T352" s="205"/>
      <c r="AT352" s="206" t="s">
        <v>146</v>
      </c>
      <c r="AU352" s="206" t="s">
        <v>91</v>
      </c>
      <c r="AV352" s="13" t="s">
        <v>91</v>
      </c>
      <c r="AW352" s="13" t="s">
        <v>41</v>
      </c>
      <c r="AX352" s="13" t="s">
        <v>81</v>
      </c>
      <c r="AY352" s="206" t="s">
        <v>133</v>
      </c>
    </row>
    <row r="353" spans="2:51" s="13" customFormat="1">
      <c r="B353" s="196"/>
      <c r="C353" s="197"/>
      <c r="D353" s="189" t="s">
        <v>146</v>
      </c>
      <c r="E353" s="198" t="s">
        <v>35</v>
      </c>
      <c r="F353" s="199" t="s">
        <v>392</v>
      </c>
      <c r="G353" s="197"/>
      <c r="H353" s="200">
        <v>117.21599999999999</v>
      </c>
      <c r="I353" s="201"/>
      <c r="J353" s="197"/>
      <c r="K353" s="197"/>
      <c r="L353" s="202"/>
      <c r="M353" s="203"/>
      <c r="N353" s="204"/>
      <c r="O353" s="204"/>
      <c r="P353" s="204"/>
      <c r="Q353" s="204"/>
      <c r="R353" s="204"/>
      <c r="S353" s="204"/>
      <c r="T353" s="205"/>
      <c r="AT353" s="206" t="s">
        <v>146</v>
      </c>
      <c r="AU353" s="206" t="s">
        <v>91</v>
      </c>
      <c r="AV353" s="13" t="s">
        <v>91</v>
      </c>
      <c r="AW353" s="13" t="s">
        <v>41</v>
      </c>
      <c r="AX353" s="13" t="s">
        <v>81</v>
      </c>
      <c r="AY353" s="206" t="s">
        <v>133</v>
      </c>
    </row>
    <row r="354" spans="2:51" s="13" customFormat="1">
      <c r="B354" s="196"/>
      <c r="C354" s="197"/>
      <c r="D354" s="189" t="s">
        <v>146</v>
      </c>
      <c r="E354" s="198" t="s">
        <v>35</v>
      </c>
      <c r="F354" s="199" t="s">
        <v>393</v>
      </c>
      <c r="G354" s="197"/>
      <c r="H354" s="200">
        <v>84.366</v>
      </c>
      <c r="I354" s="201"/>
      <c r="J354" s="197"/>
      <c r="K354" s="197"/>
      <c r="L354" s="202"/>
      <c r="M354" s="203"/>
      <c r="N354" s="204"/>
      <c r="O354" s="204"/>
      <c r="P354" s="204"/>
      <c r="Q354" s="204"/>
      <c r="R354" s="204"/>
      <c r="S354" s="204"/>
      <c r="T354" s="205"/>
      <c r="AT354" s="206" t="s">
        <v>146</v>
      </c>
      <c r="AU354" s="206" t="s">
        <v>91</v>
      </c>
      <c r="AV354" s="13" t="s">
        <v>91</v>
      </c>
      <c r="AW354" s="13" t="s">
        <v>41</v>
      </c>
      <c r="AX354" s="13" t="s">
        <v>81</v>
      </c>
      <c r="AY354" s="206" t="s">
        <v>133</v>
      </c>
    </row>
    <row r="355" spans="2:51" s="13" customFormat="1">
      <c r="B355" s="196"/>
      <c r="C355" s="197"/>
      <c r="D355" s="189" t="s">
        <v>146</v>
      </c>
      <c r="E355" s="198" t="s">
        <v>35</v>
      </c>
      <c r="F355" s="199" t="s">
        <v>394</v>
      </c>
      <c r="G355" s="197"/>
      <c r="H355" s="200">
        <v>187.935</v>
      </c>
      <c r="I355" s="201"/>
      <c r="J355" s="197"/>
      <c r="K355" s="197"/>
      <c r="L355" s="202"/>
      <c r="M355" s="203"/>
      <c r="N355" s="204"/>
      <c r="O355" s="204"/>
      <c r="P355" s="204"/>
      <c r="Q355" s="204"/>
      <c r="R355" s="204"/>
      <c r="S355" s="204"/>
      <c r="T355" s="205"/>
      <c r="AT355" s="206" t="s">
        <v>146</v>
      </c>
      <c r="AU355" s="206" t="s">
        <v>91</v>
      </c>
      <c r="AV355" s="13" t="s">
        <v>91</v>
      </c>
      <c r="AW355" s="13" t="s">
        <v>41</v>
      </c>
      <c r="AX355" s="13" t="s">
        <v>81</v>
      </c>
      <c r="AY355" s="206" t="s">
        <v>133</v>
      </c>
    </row>
    <row r="356" spans="2:51" s="13" customFormat="1">
      <c r="B356" s="196"/>
      <c r="C356" s="197"/>
      <c r="D356" s="189" t="s">
        <v>146</v>
      </c>
      <c r="E356" s="198" t="s">
        <v>35</v>
      </c>
      <c r="F356" s="199" t="s">
        <v>395</v>
      </c>
      <c r="G356" s="197"/>
      <c r="H356" s="200">
        <v>31.597999999999999</v>
      </c>
      <c r="I356" s="201"/>
      <c r="J356" s="197"/>
      <c r="K356" s="197"/>
      <c r="L356" s="202"/>
      <c r="M356" s="203"/>
      <c r="N356" s="204"/>
      <c r="O356" s="204"/>
      <c r="P356" s="204"/>
      <c r="Q356" s="204"/>
      <c r="R356" s="204"/>
      <c r="S356" s="204"/>
      <c r="T356" s="205"/>
      <c r="AT356" s="206" t="s">
        <v>146</v>
      </c>
      <c r="AU356" s="206" t="s">
        <v>91</v>
      </c>
      <c r="AV356" s="13" t="s">
        <v>91</v>
      </c>
      <c r="AW356" s="13" t="s">
        <v>41</v>
      </c>
      <c r="AX356" s="13" t="s">
        <v>81</v>
      </c>
      <c r="AY356" s="206" t="s">
        <v>133</v>
      </c>
    </row>
    <row r="357" spans="2:51" s="15" customFormat="1">
      <c r="B357" s="218"/>
      <c r="C357" s="219"/>
      <c r="D357" s="189" t="s">
        <v>146</v>
      </c>
      <c r="E357" s="220" t="s">
        <v>35</v>
      </c>
      <c r="F357" s="221" t="s">
        <v>224</v>
      </c>
      <c r="G357" s="219"/>
      <c r="H357" s="222">
        <v>612.63499999999999</v>
      </c>
      <c r="I357" s="223"/>
      <c r="J357" s="219"/>
      <c r="K357" s="219"/>
      <c r="L357" s="224"/>
      <c r="M357" s="225"/>
      <c r="N357" s="226"/>
      <c r="O357" s="226"/>
      <c r="P357" s="226"/>
      <c r="Q357" s="226"/>
      <c r="R357" s="226"/>
      <c r="S357" s="226"/>
      <c r="T357" s="227"/>
      <c r="AT357" s="228" t="s">
        <v>146</v>
      </c>
      <c r="AU357" s="228" t="s">
        <v>91</v>
      </c>
      <c r="AV357" s="15" t="s">
        <v>156</v>
      </c>
      <c r="AW357" s="15" t="s">
        <v>41</v>
      </c>
      <c r="AX357" s="15" t="s">
        <v>81</v>
      </c>
      <c r="AY357" s="228" t="s">
        <v>133</v>
      </c>
    </row>
    <row r="358" spans="2:51" s="16" customFormat="1">
      <c r="B358" s="229"/>
      <c r="C358" s="230"/>
      <c r="D358" s="189" t="s">
        <v>146</v>
      </c>
      <c r="E358" s="231" t="s">
        <v>35</v>
      </c>
      <c r="F358" s="232" t="s">
        <v>279</v>
      </c>
      <c r="G358" s="230"/>
      <c r="H358" s="231" t="s">
        <v>35</v>
      </c>
      <c r="I358" s="233"/>
      <c r="J358" s="230"/>
      <c r="K358" s="230"/>
      <c r="L358" s="234"/>
      <c r="M358" s="235"/>
      <c r="N358" s="236"/>
      <c r="O358" s="236"/>
      <c r="P358" s="236"/>
      <c r="Q358" s="236"/>
      <c r="R358" s="236"/>
      <c r="S358" s="236"/>
      <c r="T358" s="237"/>
      <c r="AT358" s="238" t="s">
        <v>146</v>
      </c>
      <c r="AU358" s="238" t="s">
        <v>91</v>
      </c>
      <c r="AV358" s="16" t="s">
        <v>89</v>
      </c>
      <c r="AW358" s="16" t="s">
        <v>41</v>
      </c>
      <c r="AX358" s="16" t="s">
        <v>81</v>
      </c>
      <c r="AY358" s="238" t="s">
        <v>133</v>
      </c>
    </row>
    <row r="359" spans="2:51" s="13" customFormat="1">
      <c r="B359" s="196"/>
      <c r="C359" s="197"/>
      <c r="D359" s="189" t="s">
        <v>146</v>
      </c>
      <c r="E359" s="198" t="s">
        <v>35</v>
      </c>
      <c r="F359" s="199" t="s">
        <v>396</v>
      </c>
      <c r="G359" s="197"/>
      <c r="H359" s="200">
        <v>16.87</v>
      </c>
      <c r="I359" s="201"/>
      <c r="J359" s="197"/>
      <c r="K359" s="197"/>
      <c r="L359" s="202"/>
      <c r="M359" s="203"/>
      <c r="N359" s="204"/>
      <c r="O359" s="204"/>
      <c r="P359" s="204"/>
      <c r="Q359" s="204"/>
      <c r="R359" s="204"/>
      <c r="S359" s="204"/>
      <c r="T359" s="205"/>
      <c r="AT359" s="206" t="s">
        <v>146</v>
      </c>
      <c r="AU359" s="206" t="s">
        <v>91</v>
      </c>
      <c r="AV359" s="13" t="s">
        <v>91</v>
      </c>
      <c r="AW359" s="13" t="s">
        <v>41</v>
      </c>
      <c r="AX359" s="13" t="s">
        <v>81</v>
      </c>
      <c r="AY359" s="206" t="s">
        <v>133</v>
      </c>
    </row>
    <row r="360" spans="2:51" s="15" customFormat="1">
      <c r="B360" s="218"/>
      <c r="C360" s="219"/>
      <c r="D360" s="189" t="s">
        <v>146</v>
      </c>
      <c r="E360" s="220" t="s">
        <v>35</v>
      </c>
      <c r="F360" s="221" t="s">
        <v>224</v>
      </c>
      <c r="G360" s="219"/>
      <c r="H360" s="222">
        <v>16.87</v>
      </c>
      <c r="I360" s="223"/>
      <c r="J360" s="219"/>
      <c r="K360" s="219"/>
      <c r="L360" s="224"/>
      <c r="M360" s="225"/>
      <c r="N360" s="226"/>
      <c r="O360" s="226"/>
      <c r="P360" s="226"/>
      <c r="Q360" s="226"/>
      <c r="R360" s="226"/>
      <c r="S360" s="226"/>
      <c r="T360" s="227"/>
      <c r="AT360" s="228" t="s">
        <v>146</v>
      </c>
      <c r="AU360" s="228" t="s">
        <v>91</v>
      </c>
      <c r="AV360" s="15" t="s">
        <v>156</v>
      </c>
      <c r="AW360" s="15" t="s">
        <v>41</v>
      </c>
      <c r="AX360" s="15" t="s">
        <v>81</v>
      </c>
      <c r="AY360" s="228" t="s">
        <v>133</v>
      </c>
    </row>
    <row r="361" spans="2:51" s="16" customFormat="1">
      <c r="B361" s="229"/>
      <c r="C361" s="230"/>
      <c r="D361" s="189" t="s">
        <v>146</v>
      </c>
      <c r="E361" s="231" t="s">
        <v>35</v>
      </c>
      <c r="F361" s="232" t="s">
        <v>281</v>
      </c>
      <c r="G361" s="230"/>
      <c r="H361" s="231" t="s">
        <v>35</v>
      </c>
      <c r="I361" s="233"/>
      <c r="J361" s="230"/>
      <c r="K361" s="230"/>
      <c r="L361" s="234"/>
      <c r="M361" s="235"/>
      <c r="N361" s="236"/>
      <c r="O361" s="236"/>
      <c r="P361" s="236"/>
      <c r="Q361" s="236"/>
      <c r="R361" s="236"/>
      <c r="S361" s="236"/>
      <c r="T361" s="237"/>
      <c r="AT361" s="238" t="s">
        <v>146</v>
      </c>
      <c r="AU361" s="238" t="s">
        <v>91</v>
      </c>
      <c r="AV361" s="16" t="s">
        <v>89</v>
      </c>
      <c r="AW361" s="16" t="s">
        <v>41</v>
      </c>
      <c r="AX361" s="16" t="s">
        <v>81</v>
      </c>
      <c r="AY361" s="238" t="s">
        <v>133</v>
      </c>
    </row>
    <row r="362" spans="2:51" s="13" customFormat="1">
      <c r="B362" s="196"/>
      <c r="C362" s="197"/>
      <c r="D362" s="189" t="s">
        <v>146</v>
      </c>
      <c r="E362" s="198" t="s">
        <v>35</v>
      </c>
      <c r="F362" s="199" t="s">
        <v>397</v>
      </c>
      <c r="G362" s="197"/>
      <c r="H362" s="200">
        <v>13.14</v>
      </c>
      <c r="I362" s="201"/>
      <c r="J362" s="197"/>
      <c r="K362" s="197"/>
      <c r="L362" s="202"/>
      <c r="M362" s="203"/>
      <c r="N362" s="204"/>
      <c r="O362" s="204"/>
      <c r="P362" s="204"/>
      <c r="Q362" s="204"/>
      <c r="R362" s="204"/>
      <c r="S362" s="204"/>
      <c r="T362" s="205"/>
      <c r="AT362" s="206" t="s">
        <v>146</v>
      </c>
      <c r="AU362" s="206" t="s">
        <v>91</v>
      </c>
      <c r="AV362" s="13" t="s">
        <v>91</v>
      </c>
      <c r="AW362" s="13" t="s">
        <v>41</v>
      </c>
      <c r="AX362" s="13" t="s">
        <v>81</v>
      </c>
      <c r="AY362" s="206" t="s">
        <v>133</v>
      </c>
    </row>
    <row r="363" spans="2:51" s="13" customFormat="1">
      <c r="B363" s="196"/>
      <c r="C363" s="197"/>
      <c r="D363" s="189" t="s">
        <v>146</v>
      </c>
      <c r="E363" s="198" t="s">
        <v>35</v>
      </c>
      <c r="F363" s="199" t="s">
        <v>398</v>
      </c>
      <c r="G363" s="197"/>
      <c r="H363" s="200">
        <v>20.72</v>
      </c>
      <c r="I363" s="201"/>
      <c r="J363" s="197"/>
      <c r="K363" s="197"/>
      <c r="L363" s="202"/>
      <c r="M363" s="203"/>
      <c r="N363" s="204"/>
      <c r="O363" s="204"/>
      <c r="P363" s="204"/>
      <c r="Q363" s="204"/>
      <c r="R363" s="204"/>
      <c r="S363" s="204"/>
      <c r="T363" s="205"/>
      <c r="AT363" s="206" t="s">
        <v>146</v>
      </c>
      <c r="AU363" s="206" t="s">
        <v>91</v>
      </c>
      <c r="AV363" s="13" t="s">
        <v>91</v>
      </c>
      <c r="AW363" s="13" t="s">
        <v>41</v>
      </c>
      <c r="AX363" s="13" t="s">
        <v>81</v>
      </c>
      <c r="AY363" s="206" t="s">
        <v>133</v>
      </c>
    </row>
    <row r="364" spans="2:51" s="13" customFormat="1">
      <c r="B364" s="196"/>
      <c r="C364" s="197"/>
      <c r="D364" s="189" t="s">
        <v>146</v>
      </c>
      <c r="E364" s="198" t="s">
        <v>35</v>
      </c>
      <c r="F364" s="199" t="s">
        <v>399</v>
      </c>
      <c r="G364" s="197"/>
      <c r="H364" s="200">
        <v>4.4000000000000004</v>
      </c>
      <c r="I364" s="201"/>
      <c r="J364" s="197"/>
      <c r="K364" s="197"/>
      <c r="L364" s="202"/>
      <c r="M364" s="203"/>
      <c r="N364" s="204"/>
      <c r="O364" s="204"/>
      <c r="P364" s="204"/>
      <c r="Q364" s="204"/>
      <c r="R364" s="204"/>
      <c r="S364" s="204"/>
      <c r="T364" s="205"/>
      <c r="AT364" s="206" t="s">
        <v>146</v>
      </c>
      <c r="AU364" s="206" t="s">
        <v>91</v>
      </c>
      <c r="AV364" s="13" t="s">
        <v>91</v>
      </c>
      <c r="AW364" s="13" t="s">
        <v>41</v>
      </c>
      <c r="AX364" s="13" t="s">
        <v>81</v>
      </c>
      <c r="AY364" s="206" t="s">
        <v>133</v>
      </c>
    </row>
    <row r="365" spans="2:51" s="15" customFormat="1">
      <c r="B365" s="218"/>
      <c r="C365" s="219"/>
      <c r="D365" s="189" t="s">
        <v>146</v>
      </c>
      <c r="E365" s="220" t="s">
        <v>35</v>
      </c>
      <c r="F365" s="221" t="s">
        <v>224</v>
      </c>
      <c r="G365" s="219"/>
      <c r="H365" s="222">
        <v>38.26</v>
      </c>
      <c r="I365" s="223"/>
      <c r="J365" s="219"/>
      <c r="K365" s="219"/>
      <c r="L365" s="224"/>
      <c r="M365" s="225"/>
      <c r="N365" s="226"/>
      <c r="O365" s="226"/>
      <c r="P365" s="226"/>
      <c r="Q365" s="226"/>
      <c r="R365" s="226"/>
      <c r="S365" s="226"/>
      <c r="T365" s="227"/>
      <c r="AT365" s="228" t="s">
        <v>146</v>
      </c>
      <c r="AU365" s="228" t="s">
        <v>91</v>
      </c>
      <c r="AV365" s="15" t="s">
        <v>156</v>
      </c>
      <c r="AW365" s="15" t="s">
        <v>41</v>
      </c>
      <c r="AX365" s="15" t="s">
        <v>81</v>
      </c>
      <c r="AY365" s="228" t="s">
        <v>133</v>
      </c>
    </row>
    <row r="366" spans="2:51" s="16" customFormat="1">
      <c r="B366" s="229"/>
      <c r="C366" s="230"/>
      <c r="D366" s="189" t="s">
        <v>146</v>
      </c>
      <c r="E366" s="231" t="s">
        <v>35</v>
      </c>
      <c r="F366" s="232" t="s">
        <v>289</v>
      </c>
      <c r="G366" s="230"/>
      <c r="H366" s="231" t="s">
        <v>35</v>
      </c>
      <c r="I366" s="233"/>
      <c r="J366" s="230"/>
      <c r="K366" s="230"/>
      <c r="L366" s="234"/>
      <c r="M366" s="235"/>
      <c r="N366" s="236"/>
      <c r="O366" s="236"/>
      <c r="P366" s="236"/>
      <c r="Q366" s="236"/>
      <c r="R366" s="236"/>
      <c r="S366" s="236"/>
      <c r="T366" s="237"/>
      <c r="AT366" s="238" t="s">
        <v>146</v>
      </c>
      <c r="AU366" s="238" t="s">
        <v>91</v>
      </c>
      <c r="AV366" s="16" t="s">
        <v>89</v>
      </c>
      <c r="AW366" s="16" t="s">
        <v>41</v>
      </c>
      <c r="AX366" s="16" t="s">
        <v>81</v>
      </c>
      <c r="AY366" s="238" t="s">
        <v>133</v>
      </c>
    </row>
    <row r="367" spans="2:51" s="13" customFormat="1">
      <c r="B367" s="196"/>
      <c r="C367" s="197"/>
      <c r="D367" s="189" t="s">
        <v>146</v>
      </c>
      <c r="E367" s="198" t="s">
        <v>35</v>
      </c>
      <c r="F367" s="199" t="s">
        <v>400</v>
      </c>
      <c r="G367" s="197"/>
      <c r="H367" s="200">
        <v>25.2</v>
      </c>
      <c r="I367" s="201"/>
      <c r="J367" s="197"/>
      <c r="K367" s="197"/>
      <c r="L367" s="202"/>
      <c r="M367" s="203"/>
      <c r="N367" s="204"/>
      <c r="O367" s="204"/>
      <c r="P367" s="204"/>
      <c r="Q367" s="204"/>
      <c r="R367" s="204"/>
      <c r="S367" s="204"/>
      <c r="T367" s="205"/>
      <c r="AT367" s="206" t="s">
        <v>146</v>
      </c>
      <c r="AU367" s="206" t="s">
        <v>91</v>
      </c>
      <c r="AV367" s="13" t="s">
        <v>91</v>
      </c>
      <c r="AW367" s="13" t="s">
        <v>41</v>
      </c>
      <c r="AX367" s="13" t="s">
        <v>81</v>
      </c>
      <c r="AY367" s="206" t="s">
        <v>133</v>
      </c>
    </row>
    <row r="368" spans="2:51" s="15" customFormat="1">
      <c r="B368" s="218"/>
      <c r="C368" s="219"/>
      <c r="D368" s="189" t="s">
        <v>146</v>
      </c>
      <c r="E368" s="220" t="s">
        <v>35</v>
      </c>
      <c r="F368" s="221" t="s">
        <v>224</v>
      </c>
      <c r="G368" s="219"/>
      <c r="H368" s="222">
        <v>25.2</v>
      </c>
      <c r="I368" s="223"/>
      <c r="J368" s="219"/>
      <c r="K368" s="219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146</v>
      </c>
      <c r="AU368" s="228" t="s">
        <v>91</v>
      </c>
      <c r="AV368" s="15" t="s">
        <v>156</v>
      </c>
      <c r="AW368" s="15" t="s">
        <v>41</v>
      </c>
      <c r="AX368" s="15" t="s">
        <v>81</v>
      </c>
      <c r="AY368" s="228" t="s">
        <v>133</v>
      </c>
    </row>
    <row r="369" spans="1:65" s="14" customFormat="1">
      <c r="B369" s="207"/>
      <c r="C369" s="208"/>
      <c r="D369" s="189" t="s">
        <v>146</v>
      </c>
      <c r="E369" s="209" t="s">
        <v>35</v>
      </c>
      <c r="F369" s="210" t="s">
        <v>148</v>
      </c>
      <c r="G369" s="208"/>
      <c r="H369" s="211">
        <v>692.96500000000003</v>
      </c>
      <c r="I369" s="212"/>
      <c r="J369" s="208"/>
      <c r="K369" s="208"/>
      <c r="L369" s="213"/>
      <c r="M369" s="214"/>
      <c r="N369" s="215"/>
      <c r="O369" s="215"/>
      <c r="P369" s="215"/>
      <c r="Q369" s="215"/>
      <c r="R369" s="215"/>
      <c r="S369" s="215"/>
      <c r="T369" s="216"/>
      <c r="AT369" s="217" t="s">
        <v>146</v>
      </c>
      <c r="AU369" s="217" t="s">
        <v>91</v>
      </c>
      <c r="AV369" s="14" t="s">
        <v>140</v>
      </c>
      <c r="AW369" s="14" t="s">
        <v>41</v>
      </c>
      <c r="AX369" s="14" t="s">
        <v>81</v>
      </c>
      <c r="AY369" s="217" t="s">
        <v>133</v>
      </c>
    </row>
    <row r="370" spans="1:65" s="13" customFormat="1">
      <c r="B370" s="196"/>
      <c r="C370" s="197"/>
      <c r="D370" s="189" t="s">
        <v>146</v>
      </c>
      <c r="E370" s="198" t="s">
        <v>35</v>
      </c>
      <c r="F370" s="199" t="s">
        <v>401</v>
      </c>
      <c r="G370" s="197"/>
      <c r="H370" s="200">
        <v>693</v>
      </c>
      <c r="I370" s="201"/>
      <c r="J370" s="197"/>
      <c r="K370" s="197"/>
      <c r="L370" s="202"/>
      <c r="M370" s="203"/>
      <c r="N370" s="204"/>
      <c r="O370" s="204"/>
      <c r="P370" s="204"/>
      <c r="Q370" s="204"/>
      <c r="R370" s="204"/>
      <c r="S370" s="204"/>
      <c r="T370" s="205"/>
      <c r="AT370" s="206" t="s">
        <v>146</v>
      </c>
      <c r="AU370" s="206" t="s">
        <v>91</v>
      </c>
      <c r="AV370" s="13" t="s">
        <v>91</v>
      </c>
      <c r="AW370" s="13" t="s">
        <v>41</v>
      </c>
      <c r="AX370" s="13" t="s">
        <v>81</v>
      </c>
      <c r="AY370" s="206" t="s">
        <v>133</v>
      </c>
    </row>
    <row r="371" spans="1:65" s="14" customFormat="1">
      <c r="B371" s="207"/>
      <c r="C371" s="208"/>
      <c r="D371" s="189" t="s">
        <v>146</v>
      </c>
      <c r="E371" s="209" t="s">
        <v>35</v>
      </c>
      <c r="F371" s="210" t="s">
        <v>148</v>
      </c>
      <c r="G371" s="208"/>
      <c r="H371" s="211">
        <v>693</v>
      </c>
      <c r="I371" s="212"/>
      <c r="J371" s="208"/>
      <c r="K371" s="208"/>
      <c r="L371" s="213"/>
      <c r="M371" s="214"/>
      <c r="N371" s="215"/>
      <c r="O371" s="215"/>
      <c r="P371" s="215"/>
      <c r="Q371" s="215"/>
      <c r="R371" s="215"/>
      <c r="S371" s="215"/>
      <c r="T371" s="216"/>
      <c r="AT371" s="217" t="s">
        <v>146</v>
      </c>
      <c r="AU371" s="217" t="s">
        <v>91</v>
      </c>
      <c r="AV371" s="14" t="s">
        <v>140</v>
      </c>
      <c r="AW371" s="14" t="s">
        <v>41</v>
      </c>
      <c r="AX371" s="14" t="s">
        <v>89</v>
      </c>
      <c r="AY371" s="217" t="s">
        <v>133</v>
      </c>
    </row>
    <row r="372" spans="1:65" s="2" customFormat="1" ht="24.15" customHeight="1">
      <c r="A372" s="37"/>
      <c r="B372" s="38"/>
      <c r="C372" s="176" t="s">
        <v>210</v>
      </c>
      <c r="D372" s="176" t="s">
        <v>135</v>
      </c>
      <c r="E372" s="177" t="s">
        <v>402</v>
      </c>
      <c r="F372" s="178" t="s">
        <v>403</v>
      </c>
      <c r="G372" s="179" t="s">
        <v>151</v>
      </c>
      <c r="H372" s="180">
        <v>1738.8</v>
      </c>
      <c r="I372" s="181"/>
      <c r="J372" s="182">
        <f>ROUND(I372*H372,2)</f>
        <v>0</v>
      </c>
      <c r="K372" s="178" t="s">
        <v>139</v>
      </c>
      <c r="L372" s="42"/>
      <c r="M372" s="183" t="s">
        <v>35</v>
      </c>
      <c r="N372" s="184" t="s">
        <v>52</v>
      </c>
      <c r="O372" s="67"/>
      <c r="P372" s="185">
        <f>O372*H372</f>
        <v>0</v>
      </c>
      <c r="Q372" s="185">
        <v>0</v>
      </c>
      <c r="R372" s="185">
        <f>Q372*H372</f>
        <v>0</v>
      </c>
      <c r="S372" s="185">
        <v>0</v>
      </c>
      <c r="T372" s="186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87" t="s">
        <v>140</v>
      </c>
      <c r="AT372" s="187" t="s">
        <v>135</v>
      </c>
      <c r="AU372" s="187" t="s">
        <v>91</v>
      </c>
      <c r="AY372" s="19" t="s">
        <v>133</v>
      </c>
      <c r="BE372" s="188">
        <f>IF(N372="základní",J372,0)</f>
        <v>0</v>
      </c>
      <c r="BF372" s="188">
        <f>IF(N372="snížená",J372,0)</f>
        <v>0</v>
      </c>
      <c r="BG372" s="188">
        <f>IF(N372="zákl. přenesená",J372,0)</f>
        <v>0</v>
      </c>
      <c r="BH372" s="188">
        <f>IF(N372="sníž. přenesená",J372,0)</f>
        <v>0</v>
      </c>
      <c r="BI372" s="188">
        <f>IF(N372="nulová",J372,0)</f>
        <v>0</v>
      </c>
      <c r="BJ372" s="19" t="s">
        <v>89</v>
      </c>
      <c r="BK372" s="188">
        <f>ROUND(I372*H372,2)</f>
        <v>0</v>
      </c>
      <c r="BL372" s="19" t="s">
        <v>140</v>
      </c>
      <c r="BM372" s="187" t="s">
        <v>404</v>
      </c>
    </row>
    <row r="373" spans="1:65" s="2" customFormat="1">
      <c r="A373" s="37"/>
      <c r="B373" s="38"/>
      <c r="C373" s="39"/>
      <c r="D373" s="189" t="s">
        <v>142</v>
      </c>
      <c r="E373" s="39"/>
      <c r="F373" s="190" t="s">
        <v>403</v>
      </c>
      <c r="G373" s="39"/>
      <c r="H373" s="39"/>
      <c r="I373" s="191"/>
      <c r="J373" s="39"/>
      <c r="K373" s="39"/>
      <c r="L373" s="42"/>
      <c r="M373" s="192"/>
      <c r="N373" s="193"/>
      <c r="O373" s="67"/>
      <c r="P373" s="67"/>
      <c r="Q373" s="67"/>
      <c r="R373" s="67"/>
      <c r="S373" s="67"/>
      <c r="T373" s="68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9" t="s">
        <v>142</v>
      </c>
      <c r="AU373" s="19" t="s">
        <v>91</v>
      </c>
    </row>
    <row r="374" spans="1:65" s="13" customFormat="1">
      <c r="B374" s="196"/>
      <c r="C374" s="197"/>
      <c r="D374" s="189" t="s">
        <v>146</v>
      </c>
      <c r="E374" s="198" t="s">
        <v>35</v>
      </c>
      <c r="F374" s="199" t="s">
        <v>386</v>
      </c>
      <c r="G374" s="197"/>
      <c r="H374" s="200">
        <v>1738.8</v>
      </c>
      <c r="I374" s="201"/>
      <c r="J374" s="197"/>
      <c r="K374" s="197"/>
      <c r="L374" s="202"/>
      <c r="M374" s="203"/>
      <c r="N374" s="204"/>
      <c r="O374" s="204"/>
      <c r="P374" s="204"/>
      <c r="Q374" s="204"/>
      <c r="R374" s="204"/>
      <c r="S374" s="204"/>
      <c r="T374" s="205"/>
      <c r="AT374" s="206" t="s">
        <v>146</v>
      </c>
      <c r="AU374" s="206" t="s">
        <v>91</v>
      </c>
      <c r="AV374" s="13" t="s">
        <v>91</v>
      </c>
      <c r="AW374" s="13" t="s">
        <v>41</v>
      </c>
      <c r="AX374" s="13" t="s">
        <v>81</v>
      </c>
      <c r="AY374" s="206" t="s">
        <v>133</v>
      </c>
    </row>
    <row r="375" spans="1:65" s="14" customFormat="1">
      <c r="B375" s="207"/>
      <c r="C375" s="208"/>
      <c r="D375" s="189" t="s">
        <v>146</v>
      </c>
      <c r="E375" s="209" t="s">
        <v>35</v>
      </c>
      <c r="F375" s="210" t="s">
        <v>148</v>
      </c>
      <c r="G375" s="208"/>
      <c r="H375" s="211">
        <v>1738.8</v>
      </c>
      <c r="I375" s="212"/>
      <c r="J375" s="208"/>
      <c r="K375" s="208"/>
      <c r="L375" s="213"/>
      <c r="M375" s="214"/>
      <c r="N375" s="215"/>
      <c r="O375" s="215"/>
      <c r="P375" s="215"/>
      <c r="Q375" s="215"/>
      <c r="R375" s="215"/>
      <c r="S375" s="215"/>
      <c r="T375" s="216"/>
      <c r="AT375" s="217" t="s">
        <v>146</v>
      </c>
      <c r="AU375" s="217" t="s">
        <v>91</v>
      </c>
      <c r="AV375" s="14" t="s">
        <v>140</v>
      </c>
      <c r="AW375" s="14" t="s">
        <v>41</v>
      </c>
      <c r="AX375" s="14" t="s">
        <v>89</v>
      </c>
      <c r="AY375" s="217" t="s">
        <v>133</v>
      </c>
    </row>
    <row r="376" spans="1:65" s="2" customFormat="1" ht="24.15" customHeight="1">
      <c r="A376" s="37"/>
      <c r="B376" s="38"/>
      <c r="C376" s="176" t="s">
        <v>405</v>
      </c>
      <c r="D376" s="176" t="s">
        <v>135</v>
      </c>
      <c r="E376" s="177" t="s">
        <v>406</v>
      </c>
      <c r="F376" s="178" t="s">
        <v>407</v>
      </c>
      <c r="G376" s="179" t="s">
        <v>151</v>
      </c>
      <c r="H376" s="180">
        <v>693</v>
      </c>
      <c r="I376" s="181"/>
      <c r="J376" s="182">
        <f>ROUND(I376*H376,2)</f>
        <v>0</v>
      </c>
      <c r="K376" s="178" t="s">
        <v>139</v>
      </c>
      <c r="L376" s="42"/>
      <c r="M376" s="183" t="s">
        <v>35</v>
      </c>
      <c r="N376" s="184" t="s">
        <v>52</v>
      </c>
      <c r="O376" s="67"/>
      <c r="P376" s="185">
        <f>O376*H376</f>
        <v>0</v>
      </c>
      <c r="Q376" s="185">
        <v>0</v>
      </c>
      <c r="R376" s="185">
        <f>Q376*H376</f>
        <v>0</v>
      </c>
      <c r="S376" s="185">
        <v>0</v>
      </c>
      <c r="T376" s="186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87" t="s">
        <v>140</v>
      </c>
      <c r="AT376" s="187" t="s">
        <v>135</v>
      </c>
      <c r="AU376" s="187" t="s">
        <v>91</v>
      </c>
      <c r="AY376" s="19" t="s">
        <v>133</v>
      </c>
      <c r="BE376" s="188">
        <f>IF(N376="základní",J376,0)</f>
        <v>0</v>
      </c>
      <c r="BF376" s="188">
        <f>IF(N376="snížená",J376,0)</f>
        <v>0</v>
      </c>
      <c r="BG376" s="188">
        <f>IF(N376="zákl. přenesená",J376,0)</f>
        <v>0</v>
      </c>
      <c r="BH376" s="188">
        <f>IF(N376="sníž. přenesená",J376,0)</f>
        <v>0</v>
      </c>
      <c r="BI376" s="188">
        <f>IF(N376="nulová",J376,0)</f>
        <v>0</v>
      </c>
      <c r="BJ376" s="19" t="s">
        <v>89</v>
      </c>
      <c r="BK376" s="188">
        <f>ROUND(I376*H376,2)</f>
        <v>0</v>
      </c>
      <c r="BL376" s="19" t="s">
        <v>140</v>
      </c>
      <c r="BM376" s="187" t="s">
        <v>408</v>
      </c>
    </row>
    <row r="377" spans="1:65" s="2" customFormat="1">
      <c r="A377" s="37"/>
      <c r="B377" s="38"/>
      <c r="C377" s="39"/>
      <c r="D377" s="189" t="s">
        <v>142</v>
      </c>
      <c r="E377" s="39"/>
      <c r="F377" s="190" t="s">
        <v>407</v>
      </c>
      <c r="G377" s="39"/>
      <c r="H377" s="39"/>
      <c r="I377" s="191"/>
      <c r="J377" s="39"/>
      <c r="K377" s="39"/>
      <c r="L377" s="42"/>
      <c r="M377" s="192"/>
      <c r="N377" s="193"/>
      <c r="O377" s="67"/>
      <c r="P377" s="67"/>
      <c r="Q377" s="67"/>
      <c r="R377" s="67"/>
      <c r="S377" s="67"/>
      <c r="T377" s="68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9" t="s">
        <v>142</v>
      </c>
      <c r="AU377" s="19" t="s">
        <v>91</v>
      </c>
    </row>
    <row r="378" spans="1:65" s="13" customFormat="1">
      <c r="B378" s="196"/>
      <c r="C378" s="197"/>
      <c r="D378" s="189" t="s">
        <v>146</v>
      </c>
      <c r="E378" s="198" t="s">
        <v>35</v>
      </c>
      <c r="F378" s="199" t="s">
        <v>401</v>
      </c>
      <c r="G378" s="197"/>
      <c r="H378" s="200">
        <v>693</v>
      </c>
      <c r="I378" s="201"/>
      <c r="J378" s="197"/>
      <c r="K378" s="197"/>
      <c r="L378" s="202"/>
      <c r="M378" s="203"/>
      <c r="N378" s="204"/>
      <c r="O378" s="204"/>
      <c r="P378" s="204"/>
      <c r="Q378" s="204"/>
      <c r="R378" s="204"/>
      <c r="S378" s="204"/>
      <c r="T378" s="205"/>
      <c r="AT378" s="206" t="s">
        <v>146</v>
      </c>
      <c r="AU378" s="206" t="s">
        <v>91</v>
      </c>
      <c r="AV378" s="13" t="s">
        <v>91</v>
      </c>
      <c r="AW378" s="13" t="s">
        <v>41</v>
      </c>
      <c r="AX378" s="13" t="s">
        <v>81</v>
      </c>
      <c r="AY378" s="206" t="s">
        <v>133</v>
      </c>
    </row>
    <row r="379" spans="1:65" s="14" customFormat="1">
      <c r="B379" s="207"/>
      <c r="C379" s="208"/>
      <c r="D379" s="189" t="s">
        <v>146</v>
      </c>
      <c r="E379" s="209" t="s">
        <v>35</v>
      </c>
      <c r="F379" s="210" t="s">
        <v>148</v>
      </c>
      <c r="G379" s="208"/>
      <c r="H379" s="211">
        <v>693</v>
      </c>
      <c r="I379" s="212"/>
      <c r="J379" s="208"/>
      <c r="K379" s="208"/>
      <c r="L379" s="213"/>
      <c r="M379" s="214"/>
      <c r="N379" s="215"/>
      <c r="O379" s="215"/>
      <c r="P379" s="215"/>
      <c r="Q379" s="215"/>
      <c r="R379" s="215"/>
      <c r="S379" s="215"/>
      <c r="T379" s="216"/>
      <c r="AT379" s="217" t="s">
        <v>146</v>
      </c>
      <c r="AU379" s="217" t="s">
        <v>91</v>
      </c>
      <c r="AV379" s="14" t="s">
        <v>140</v>
      </c>
      <c r="AW379" s="14" t="s">
        <v>41</v>
      </c>
      <c r="AX379" s="14" t="s">
        <v>89</v>
      </c>
      <c r="AY379" s="217" t="s">
        <v>133</v>
      </c>
    </row>
    <row r="380" spans="1:65" s="2" customFormat="1" ht="24.15" customHeight="1">
      <c r="A380" s="37"/>
      <c r="B380" s="38"/>
      <c r="C380" s="176" t="s">
        <v>216</v>
      </c>
      <c r="D380" s="176" t="s">
        <v>135</v>
      </c>
      <c r="E380" s="177" t="s">
        <v>409</v>
      </c>
      <c r="F380" s="178" t="s">
        <v>410</v>
      </c>
      <c r="G380" s="179" t="s">
        <v>138</v>
      </c>
      <c r="H380" s="180">
        <v>23</v>
      </c>
      <c r="I380" s="181"/>
      <c r="J380" s="182">
        <f>ROUND(I380*H380,2)</f>
        <v>0</v>
      </c>
      <c r="K380" s="178" t="s">
        <v>35</v>
      </c>
      <c r="L380" s="42"/>
      <c r="M380" s="183" t="s">
        <v>35</v>
      </c>
      <c r="N380" s="184" t="s">
        <v>52</v>
      </c>
      <c r="O380" s="67"/>
      <c r="P380" s="185">
        <f>O380*H380</f>
        <v>0</v>
      </c>
      <c r="Q380" s="185">
        <v>0</v>
      </c>
      <c r="R380" s="185">
        <f>Q380*H380</f>
        <v>0</v>
      </c>
      <c r="S380" s="185">
        <v>0</v>
      </c>
      <c r="T380" s="186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87" t="s">
        <v>140</v>
      </c>
      <c r="AT380" s="187" t="s">
        <v>135</v>
      </c>
      <c r="AU380" s="187" t="s">
        <v>91</v>
      </c>
      <c r="AY380" s="19" t="s">
        <v>133</v>
      </c>
      <c r="BE380" s="188">
        <f>IF(N380="základní",J380,0)</f>
        <v>0</v>
      </c>
      <c r="BF380" s="188">
        <f>IF(N380="snížená",J380,0)</f>
        <v>0</v>
      </c>
      <c r="BG380" s="188">
        <f>IF(N380="zákl. přenesená",J380,0)</f>
        <v>0</v>
      </c>
      <c r="BH380" s="188">
        <f>IF(N380="sníž. přenesená",J380,0)</f>
        <v>0</v>
      </c>
      <c r="BI380" s="188">
        <f>IF(N380="nulová",J380,0)</f>
        <v>0</v>
      </c>
      <c r="BJ380" s="19" t="s">
        <v>89</v>
      </c>
      <c r="BK380" s="188">
        <f>ROUND(I380*H380,2)</f>
        <v>0</v>
      </c>
      <c r="BL380" s="19" t="s">
        <v>140</v>
      </c>
      <c r="BM380" s="187" t="s">
        <v>411</v>
      </c>
    </row>
    <row r="381" spans="1:65" s="2" customFormat="1" ht="28.8">
      <c r="A381" s="37"/>
      <c r="B381" s="38"/>
      <c r="C381" s="39"/>
      <c r="D381" s="189" t="s">
        <v>142</v>
      </c>
      <c r="E381" s="39"/>
      <c r="F381" s="190" t="s">
        <v>412</v>
      </c>
      <c r="G381" s="39"/>
      <c r="H381" s="39"/>
      <c r="I381" s="191"/>
      <c r="J381" s="39"/>
      <c r="K381" s="39"/>
      <c r="L381" s="42"/>
      <c r="M381" s="192"/>
      <c r="N381" s="193"/>
      <c r="O381" s="67"/>
      <c r="P381" s="67"/>
      <c r="Q381" s="67"/>
      <c r="R381" s="67"/>
      <c r="S381" s="67"/>
      <c r="T381" s="68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9" t="s">
        <v>142</v>
      </c>
      <c r="AU381" s="19" t="s">
        <v>91</v>
      </c>
    </row>
    <row r="382" spans="1:65" s="13" customFormat="1">
      <c r="B382" s="196"/>
      <c r="C382" s="197"/>
      <c r="D382" s="189" t="s">
        <v>146</v>
      </c>
      <c r="E382" s="198" t="s">
        <v>35</v>
      </c>
      <c r="F382" s="199" t="s">
        <v>413</v>
      </c>
      <c r="G382" s="197"/>
      <c r="H382" s="200">
        <v>23</v>
      </c>
      <c r="I382" s="201"/>
      <c r="J382" s="197"/>
      <c r="K382" s="197"/>
      <c r="L382" s="202"/>
      <c r="M382" s="203"/>
      <c r="N382" s="204"/>
      <c r="O382" s="204"/>
      <c r="P382" s="204"/>
      <c r="Q382" s="204"/>
      <c r="R382" s="204"/>
      <c r="S382" s="204"/>
      <c r="T382" s="205"/>
      <c r="AT382" s="206" t="s">
        <v>146</v>
      </c>
      <c r="AU382" s="206" t="s">
        <v>91</v>
      </c>
      <c r="AV382" s="13" t="s">
        <v>91</v>
      </c>
      <c r="AW382" s="13" t="s">
        <v>41</v>
      </c>
      <c r="AX382" s="13" t="s">
        <v>81</v>
      </c>
      <c r="AY382" s="206" t="s">
        <v>133</v>
      </c>
    </row>
    <row r="383" spans="1:65" s="14" customFormat="1">
      <c r="B383" s="207"/>
      <c r="C383" s="208"/>
      <c r="D383" s="189" t="s">
        <v>146</v>
      </c>
      <c r="E383" s="209" t="s">
        <v>35</v>
      </c>
      <c r="F383" s="210" t="s">
        <v>148</v>
      </c>
      <c r="G383" s="208"/>
      <c r="H383" s="211">
        <v>23</v>
      </c>
      <c r="I383" s="212"/>
      <c r="J383" s="208"/>
      <c r="K383" s="208"/>
      <c r="L383" s="213"/>
      <c r="M383" s="214"/>
      <c r="N383" s="215"/>
      <c r="O383" s="215"/>
      <c r="P383" s="215"/>
      <c r="Q383" s="215"/>
      <c r="R383" s="215"/>
      <c r="S383" s="215"/>
      <c r="T383" s="216"/>
      <c r="AT383" s="217" t="s">
        <v>146</v>
      </c>
      <c r="AU383" s="217" t="s">
        <v>91</v>
      </c>
      <c r="AV383" s="14" t="s">
        <v>140</v>
      </c>
      <c r="AW383" s="14" t="s">
        <v>41</v>
      </c>
      <c r="AX383" s="14" t="s">
        <v>89</v>
      </c>
      <c r="AY383" s="217" t="s">
        <v>133</v>
      </c>
    </row>
    <row r="384" spans="1:65" s="2" customFormat="1" ht="24.15" customHeight="1">
      <c r="A384" s="37"/>
      <c r="B384" s="38"/>
      <c r="C384" s="176" t="s">
        <v>414</v>
      </c>
      <c r="D384" s="176" t="s">
        <v>135</v>
      </c>
      <c r="E384" s="177" t="s">
        <v>415</v>
      </c>
      <c r="F384" s="178" t="s">
        <v>416</v>
      </c>
      <c r="G384" s="179" t="s">
        <v>138</v>
      </c>
      <c r="H384" s="180">
        <v>437</v>
      </c>
      <c r="I384" s="181"/>
      <c r="J384" s="182">
        <f>ROUND(I384*H384,2)</f>
        <v>0</v>
      </c>
      <c r="K384" s="178" t="s">
        <v>139</v>
      </c>
      <c r="L384" s="42"/>
      <c r="M384" s="183" t="s">
        <v>35</v>
      </c>
      <c r="N384" s="184" t="s">
        <v>52</v>
      </c>
      <c r="O384" s="67"/>
      <c r="P384" s="185">
        <f>O384*H384</f>
        <v>0</v>
      </c>
      <c r="Q384" s="185">
        <v>0</v>
      </c>
      <c r="R384" s="185">
        <f>Q384*H384</f>
        <v>0</v>
      </c>
      <c r="S384" s="185">
        <v>0</v>
      </c>
      <c r="T384" s="186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187" t="s">
        <v>140</v>
      </c>
      <c r="AT384" s="187" t="s">
        <v>135</v>
      </c>
      <c r="AU384" s="187" t="s">
        <v>91</v>
      </c>
      <c r="AY384" s="19" t="s">
        <v>133</v>
      </c>
      <c r="BE384" s="188">
        <f>IF(N384="základní",J384,0)</f>
        <v>0</v>
      </c>
      <c r="BF384" s="188">
        <f>IF(N384="snížená",J384,0)</f>
        <v>0</v>
      </c>
      <c r="BG384" s="188">
        <f>IF(N384="zákl. přenesená",J384,0)</f>
        <v>0</v>
      </c>
      <c r="BH384" s="188">
        <f>IF(N384="sníž. přenesená",J384,0)</f>
        <v>0</v>
      </c>
      <c r="BI384" s="188">
        <f>IF(N384="nulová",J384,0)</f>
        <v>0</v>
      </c>
      <c r="BJ384" s="19" t="s">
        <v>89</v>
      </c>
      <c r="BK384" s="188">
        <f>ROUND(I384*H384,2)</f>
        <v>0</v>
      </c>
      <c r="BL384" s="19" t="s">
        <v>140</v>
      </c>
      <c r="BM384" s="187" t="s">
        <v>417</v>
      </c>
    </row>
    <row r="385" spans="1:65" s="2" customFormat="1" ht="38.4">
      <c r="A385" s="37"/>
      <c r="B385" s="38"/>
      <c r="C385" s="39"/>
      <c r="D385" s="189" t="s">
        <v>142</v>
      </c>
      <c r="E385" s="39"/>
      <c r="F385" s="190" t="s">
        <v>418</v>
      </c>
      <c r="G385" s="39"/>
      <c r="H385" s="39"/>
      <c r="I385" s="191"/>
      <c r="J385" s="39"/>
      <c r="K385" s="39"/>
      <c r="L385" s="42"/>
      <c r="M385" s="192"/>
      <c r="N385" s="193"/>
      <c r="O385" s="67"/>
      <c r="P385" s="67"/>
      <c r="Q385" s="67"/>
      <c r="R385" s="67"/>
      <c r="S385" s="67"/>
      <c r="T385" s="68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9" t="s">
        <v>142</v>
      </c>
      <c r="AU385" s="19" t="s">
        <v>91</v>
      </c>
    </row>
    <row r="386" spans="1:65" s="2" customFormat="1">
      <c r="A386" s="37"/>
      <c r="B386" s="38"/>
      <c r="C386" s="39"/>
      <c r="D386" s="194" t="s">
        <v>144</v>
      </c>
      <c r="E386" s="39"/>
      <c r="F386" s="195" t="s">
        <v>419</v>
      </c>
      <c r="G386" s="39"/>
      <c r="H386" s="39"/>
      <c r="I386" s="191"/>
      <c r="J386" s="39"/>
      <c r="K386" s="39"/>
      <c r="L386" s="42"/>
      <c r="M386" s="192"/>
      <c r="N386" s="193"/>
      <c r="O386" s="67"/>
      <c r="P386" s="67"/>
      <c r="Q386" s="67"/>
      <c r="R386" s="67"/>
      <c r="S386" s="67"/>
      <c r="T386" s="68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9" t="s">
        <v>144</v>
      </c>
      <c r="AU386" s="19" t="s">
        <v>91</v>
      </c>
    </row>
    <row r="387" spans="1:65" s="13" customFormat="1">
      <c r="B387" s="196"/>
      <c r="C387" s="197"/>
      <c r="D387" s="189" t="s">
        <v>146</v>
      </c>
      <c r="E387" s="198" t="s">
        <v>35</v>
      </c>
      <c r="F387" s="199" t="s">
        <v>420</v>
      </c>
      <c r="G387" s="197"/>
      <c r="H387" s="200">
        <v>437</v>
      </c>
      <c r="I387" s="201"/>
      <c r="J387" s="197"/>
      <c r="K387" s="197"/>
      <c r="L387" s="202"/>
      <c r="M387" s="203"/>
      <c r="N387" s="204"/>
      <c r="O387" s="204"/>
      <c r="P387" s="204"/>
      <c r="Q387" s="204"/>
      <c r="R387" s="204"/>
      <c r="S387" s="204"/>
      <c r="T387" s="205"/>
      <c r="AT387" s="206" t="s">
        <v>146</v>
      </c>
      <c r="AU387" s="206" t="s">
        <v>91</v>
      </c>
      <c r="AV387" s="13" t="s">
        <v>91</v>
      </c>
      <c r="AW387" s="13" t="s">
        <v>41</v>
      </c>
      <c r="AX387" s="13" t="s">
        <v>81</v>
      </c>
      <c r="AY387" s="206" t="s">
        <v>133</v>
      </c>
    </row>
    <row r="388" spans="1:65" s="14" customFormat="1">
      <c r="B388" s="207"/>
      <c r="C388" s="208"/>
      <c r="D388" s="189" t="s">
        <v>146</v>
      </c>
      <c r="E388" s="209" t="s">
        <v>35</v>
      </c>
      <c r="F388" s="210" t="s">
        <v>148</v>
      </c>
      <c r="G388" s="208"/>
      <c r="H388" s="211">
        <v>437</v>
      </c>
      <c r="I388" s="212"/>
      <c r="J388" s="208"/>
      <c r="K388" s="208"/>
      <c r="L388" s="213"/>
      <c r="M388" s="214"/>
      <c r="N388" s="215"/>
      <c r="O388" s="215"/>
      <c r="P388" s="215"/>
      <c r="Q388" s="215"/>
      <c r="R388" s="215"/>
      <c r="S388" s="215"/>
      <c r="T388" s="216"/>
      <c r="AT388" s="217" t="s">
        <v>146</v>
      </c>
      <c r="AU388" s="217" t="s">
        <v>91</v>
      </c>
      <c r="AV388" s="14" t="s">
        <v>140</v>
      </c>
      <c r="AW388" s="14" t="s">
        <v>41</v>
      </c>
      <c r="AX388" s="14" t="s">
        <v>89</v>
      </c>
      <c r="AY388" s="217" t="s">
        <v>133</v>
      </c>
    </row>
    <row r="389" spans="1:65" s="2" customFormat="1" ht="37.950000000000003" customHeight="1">
      <c r="A389" s="37"/>
      <c r="B389" s="38"/>
      <c r="C389" s="176" t="s">
        <v>220</v>
      </c>
      <c r="D389" s="176" t="s">
        <v>135</v>
      </c>
      <c r="E389" s="177" t="s">
        <v>421</v>
      </c>
      <c r="F389" s="178" t="s">
        <v>422</v>
      </c>
      <c r="G389" s="179" t="s">
        <v>248</v>
      </c>
      <c r="H389" s="180">
        <v>181.65</v>
      </c>
      <c r="I389" s="181"/>
      <c r="J389" s="182">
        <f>ROUND(I389*H389,2)</f>
        <v>0</v>
      </c>
      <c r="K389" s="178" t="s">
        <v>139</v>
      </c>
      <c r="L389" s="42"/>
      <c r="M389" s="183" t="s">
        <v>35</v>
      </c>
      <c r="N389" s="184" t="s">
        <v>52</v>
      </c>
      <c r="O389" s="67"/>
      <c r="P389" s="185">
        <f>O389*H389</f>
        <v>0</v>
      </c>
      <c r="Q389" s="185">
        <v>0</v>
      </c>
      <c r="R389" s="185">
        <f>Q389*H389</f>
        <v>0</v>
      </c>
      <c r="S389" s="185">
        <v>0</v>
      </c>
      <c r="T389" s="186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87" t="s">
        <v>140</v>
      </c>
      <c r="AT389" s="187" t="s">
        <v>135</v>
      </c>
      <c r="AU389" s="187" t="s">
        <v>91</v>
      </c>
      <c r="AY389" s="19" t="s">
        <v>133</v>
      </c>
      <c r="BE389" s="188">
        <f>IF(N389="základní",J389,0)</f>
        <v>0</v>
      </c>
      <c r="BF389" s="188">
        <f>IF(N389="snížená",J389,0)</f>
        <v>0</v>
      </c>
      <c r="BG389" s="188">
        <f>IF(N389="zákl. přenesená",J389,0)</f>
        <v>0</v>
      </c>
      <c r="BH389" s="188">
        <f>IF(N389="sníž. přenesená",J389,0)</f>
        <v>0</v>
      </c>
      <c r="BI389" s="188">
        <f>IF(N389="nulová",J389,0)</f>
        <v>0</v>
      </c>
      <c r="BJ389" s="19" t="s">
        <v>89</v>
      </c>
      <c r="BK389" s="188">
        <f>ROUND(I389*H389,2)</f>
        <v>0</v>
      </c>
      <c r="BL389" s="19" t="s">
        <v>140</v>
      </c>
      <c r="BM389" s="187" t="s">
        <v>423</v>
      </c>
    </row>
    <row r="390" spans="1:65" s="2" customFormat="1" ht="38.4">
      <c r="A390" s="37"/>
      <c r="B390" s="38"/>
      <c r="C390" s="39"/>
      <c r="D390" s="189" t="s">
        <v>142</v>
      </c>
      <c r="E390" s="39"/>
      <c r="F390" s="190" t="s">
        <v>424</v>
      </c>
      <c r="G390" s="39"/>
      <c r="H390" s="39"/>
      <c r="I390" s="191"/>
      <c r="J390" s="39"/>
      <c r="K390" s="39"/>
      <c r="L390" s="42"/>
      <c r="M390" s="192"/>
      <c r="N390" s="193"/>
      <c r="O390" s="67"/>
      <c r="P390" s="67"/>
      <c r="Q390" s="67"/>
      <c r="R390" s="67"/>
      <c r="S390" s="67"/>
      <c r="T390" s="68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9" t="s">
        <v>142</v>
      </c>
      <c r="AU390" s="19" t="s">
        <v>91</v>
      </c>
    </row>
    <row r="391" spans="1:65" s="2" customFormat="1">
      <c r="A391" s="37"/>
      <c r="B391" s="38"/>
      <c r="C391" s="39"/>
      <c r="D391" s="194" t="s">
        <v>144</v>
      </c>
      <c r="E391" s="39"/>
      <c r="F391" s="195" t="s">
        <v>425</v>
      </c>
      <c r="G391" s="39"/>
      <c r="H391" s="39"/>
      <c r="I391" s="191"/>
      <c r="J391" s="39"/>
      <c r="K391" s="39"/>
      <c r="L391" s="42"/>
      <c r="M391" s="192"/>
      <c r="N391" s="193"/>
      <c r="O391" s="67"/>
      <c r="P391" s="67"/>
      <c r="Q391" s="67"/>
      <c r="R391" s="67"/>
      <c r="S391" s="67"/>
      <c r="T391" s="68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9" t="s">
        <v>144</v>
      </c>
      <c r="AU391" s="19" t="s">
        <v>91</v>
      </c>
    </row>
    <row r="392" spans="1:65" s="13" customFormat="1">
      <c r="B392" s="196"/>
      <c r="C392" s="197"/>
      <c r="D392" s="189" t="s">
        <v>146</v>
      </c>
      <c r="E392" s="198" t="s">
        <v>35</v>
      </c>
      <c r="F392" s="199" t="s">
        <v>426</v>
      </c>
      <c r="G392" s="197"/>
      <c r="H392" s="200">
        <v>181.65</v>
      </c>
      <c r="I392" s="201"/>
      <c r="J392" s="197"/>
      <c r="K392" s="197"/>
      <c r="L392" s="202"/>
      <c r="M392" s="203"/>
      <c r="N392" s="204"/>
      <c r="O392" s="204"/>
      <c r="P392" s="204"/>
      <c r="Q392" s="204"/>
      <c r="R392" s="204"/>
      <c r="S392" s="204"/>
      <c r="T392" s="205"/>
      <c r="AT392" s="206" t="s">
        <v>146</v>
      </c>
      <c r="AU392" s="206" t="s">
        <v>91</v>
      </c>
      <c r="AV392" s="13" t="s">
        <v>91</v>
      </c>
      <c r="AW392" s="13" t="s">
        <v>41</v>
      </c>
      <c r="AX392" s="13" t="s">
        <v>81</v>
      </c>
      <c r="AY392" s="206" t="s">
        <v>133</v>
      </c>
    </row>
    <row r="393" spans="1:65" s="14" customFormat="1">
      <c r="B393" s="207"/>
      <c r="C393" s="208"/>
      <c r="D393" s="189" t="s">
        <v>146</v>
      </c>
      <c r="E393" s="209" t="s">
        <v>35</v>
      </c>
      <c r="F393" s="210" t="s">
        <v>148</v>
      </c>
      <c r="G393" s="208"/>
      <c r="H393" s="211">
        <v>181.65</v>
      </c>
      <c r="I393" s="212"/>
      <c r="J393" s="208"/>
      <c r="K393" s="208"/>
      <c r="L393" s="213"/>
      <c r="M393" s="214"/>
      <c r="N393" s="215"/>
      <c r="O393" s="215"/>
      <c r="P393" s="215"/>
      <c r="Q393" s="215"/>
      <c r="R393" s="215"/>
      <c r="S393" s="215"/>
      <c r="T393" s="216"/>
      <c r="AT393" s="217" t="s">
        <v>146</v>
      </c>
      <c r="AU393" s="217" t="s">
        <v>91</v>
      </c>
      <c r="AV393" s="14" t="s">
        <v>140</v>
      </c>
      <c r="AW393" s="14" t="s">
        <v>41</v>
      </c>
      <c r="AX393" s="14" t="s">
        <v>89</v>
      </c>
      <c r="AY393" s="217" t="s">
        <v>133</v>
      </c>
    </row>
    <row r="394" spans="1:65" s="2" customFormat="1" ht="37.950000000000003" customHeight="1">
      <c r="A394" s="37"/>
      <c r="B394" s="38"/>
      <c r="C394" s="176" t="s">
        <v>427</v>
      </c>
      <c r="D394" s="176" t="s">
        <v>135</v>
      </c>
      <c r="E394" s="177" t="s">
        <v>428</v>
      </c>
      <c r="F394" s="178" t="s">
        <v>429</v>
      </c>
      <c r="G394" s="179" t="s">
        <v>248</v>
      </c>
      <c r="H394" s="180">
        <v>1816.5</v>
      </c>
      <c r="I394" s="181"/>
      <c r="J394" s="182">
        <f>ROUND(I394*H394,2)</f>
        <v>0</v>
      </c>
      <c r="K394" s="178" t="s">
        <v>139</v>
      </c>
      <c r="L394" s="42"/>
      <c r="M394" s="183" t="s">
        <v>35</v>
      </c>
      <c r="N394" s="184" t="s">
        <v>52</v>
      </c>
      <c r="O394" s="67"/>
      <c r="P394" s="185">
        <f>O394*H394</f>
        <v>0</v>
      </c>
      <c r="Q394" s="185">
        <v>0</v>
      </c>
      <c r="R394" s="185">
        <f>Q394*H394</f>
        <v>0</v>
      </c>
      <c r="S394" s="185">
        <v>0</v>
      </c>
      <c r="T394" s="186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87" t="s">
        <v>140</v>
      </c>
      <c r="AT394" s="187" t="s">
        <v>135</v>
      </c>
      <c r="AU394" s="187" t="s">
        <v>91</v>
      </c>
      <c r="AY394" s="19" t="s">
        <v>133</v>
      </c>
      <c r="BE394" s="188">
        <f>IF(N394="základní",J394,0)</f>
        <v>0</v>
      </c>
      <c r="BF394" s="188">
        <f>IF(N394="snížená",J394,0)</f>
        <v>0</v>
      </c>
      <c r="BG394" s="188">
        <f>IF(N394="zákl. přenesená",J394,0)</f>
        <v>0</v>
      </c>
      <c r="BH394" s="188">
        <f>IF(N394="sníž. přenesená",J394,0)</f>
        <v>0</v>
      </c>
      <c r="BI394" s="188">
        <f>IF(N394="nulová",J394,0)</f>
        <v>0</v>
      </c>
      <c r="BJ394" s="19" t="s">
        <v>89</v>
      </c>
      <c r="BK394" s="188">
        <f>ROUND(I394*H394,2)</f>
        <v>0</v>
      </c>
      <c r="BL394" s="19" t="s">
        <v>140</v>
      </c>
      <c r="BM394" s="187" t="s">
        <v>430</v>
      </c>
    </row>
    <row r="395" spans="1:65" s="2" customFormat="1" ht="48">
      <c r="A395" s="37"/>
      <c r="B395" s="38"/>
      <c r="C395" s="39"/>
      <c r="D395" s="189" t="s">
        <v>142</v>
      </c>
      <c r="E395" s="39"/>
      <c r="F395" s="190" t="s">
        <v>431</v>
      </c>
      <c r="G395" s="39"/>
      <c r="H395" s="39"/>
      <c r="I395" s="191"/>
      <c r="J395" s="39"/>
      <c r="K395" s="39"/>
      <c r="L395" s="42"/>
      <c r="M395" s="192"/>
      <c r="N395" s="193"/>
      <c r="O395" s="67"/>
      <c r="P395" s="67"/>
      <c r="Q395" s="67"/>
      <c r="R395" s="67"/>
      <c r="S395" s="67"/>
      <c r="T395" s="68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9" t="s">
        <v>142</v>
      </c>
      <c r="AU395" s="19" t="s">
        <v>91</v>
      </c>
    </row>
    <row r="396" spans="1:65" s="2" customFormat="1">
      <c r="A396" s="37"/>
      <c r="B396" s="38"/>
      <c r="C396" s="39"/>
      <c r="D396" s="194" t="s">
        <v>144</v>
      </c>
      <c r="E396" s="39"/>
      <c r="F396" s="195" t="s">
        <v>432</v>
      </c>
      <c r="G396" s="39"/>
      <c r="H396" s="39"/>
      <c r="I396" s="191"/>
      <c r="J396" s="39"/>
      <c r="K396" s="39"/>
      <c r="L396" s="42"/>
      <c r="M396" s="192"/>
      <c r="N396" s="193"/>
      <c r="O396" s="67"/>
      <c r="P396" s="67"/>
      <c r="Q396" s="67"/>
      <c r="R396" s="67"/>
      <c r="S396" s="67"/>
      <c r="T396" s="68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9" t="s">
        <v>144</v>
      </c>
      <c r="AU396" s="19" t="s">
        <v>91</v>
      </c>
    </row>
    <row r="397" spans="1:65" s="13" customFormat="1">
      <c r="B397" s="196"/>
      <c r="C397" s="197"/>
      <c r="D397" s="189" t="s">
        <v>146</v>
      </c>
      <c r="E397" s="198" t="s">
        <v>35</v>
      </c>
      <c r="F397" s="199" t="s">
        <v>433</v>
      </c>
      <c r="G397" s="197"/>
      <c r="H397" s="200">
        <v>1816.5</v>
      </c>
      <c r="I397" s="201"/>
      <c r="J397" s="197"/>
      <c r="K397" s="197"/>
      <c r="L397" s="202"/>
      <c r="M397" s="203"/>
      <c r="N397" s="204"/>
      <c r="O397" s="204"/>
      <c r="P397" s="204"/>
      <c r="Q397" s="204"/>
      <c r="R397" s="204"/>
      <c r="S397" s="204"/>
      <c r="T397" s="205"/>
      <c r="AT397" s="206" t="s">
        <v>146</v>
      </c>
      <c r="AU397" s="206" t="s">
        <v>91</v>
      </c>
      <c r="AV397" s="13" t="s">
        <v>91</v>
      </c>
      <c r="AW397" s="13" t="s">
        <v>41</v>
      </c>
      <c r="AX397" s="13" t="s">
        <v>81</v>
      </c>
      <c r="AY397" s="206" t="s">
        <v>133</v>
      </c>
    </row>
    <row r="398" spans="1:65" s="14" customFormat="1">
      <c r="B398" s="207"/>
      <c r="C398" s="208"/>
      <c r="D398" s="189" t="s">
        <v>146</v>
      </c>
      <c r="E398" s="209" t="s">
        <v>35</v>
      </c>
      <c r="F398" s="210" t="s">
        <v>148</v>
      </c>
      <c r="G398" s="208"/>
      <c r="H398" s="211">
        <v>1816.5</v>
      </c>
      <c r="I398" s="212"/>
      <c r="J398" s="208"/>
      <c r="K398" s="208"/>
      <c r="L398" s="213"/>
      <c r="M398" s="214"/>
      <c r="N398" s="215"/>
      <c r="O398" s="215"/>
      <c r="P398" s="215"/>
      <c r="Q398" s="215"/>
      <c r="R398" s="215"/>
      <c r="S398" s="215"/>
      <c r="T398" s="216"/>
      <c r="AT398" s="217" t="s">
        <v>146</v>
      </c>
      <c r="AU398" s="217" t="s">
        <v>91</v>
      </c>
      <c r="AV398" s="14" t="s">
        <v>140</v>
      </c>
      <c r="AW398" s="14" t="s">
        <v>41</v>
      </c>
      <c r="AX398" s="14" t="s">
        <v>89</v>
      </c>
      <c r="AY398" s="217" t="s">
        <v>133</v>
      </c>
    </row>
    <row r="399" spans="1:65" s="2" customFormat="1" ht="37.950000000000003" customHeight="1">
      <c r="A399" s="37"/>
      <c r="B399" s="38"/>
      <c r="C399" s="176" t="s">
        <v>229</v>
      </c>
      <c r="D399" s="176" t="s">
        <v>135</v>
      </c>
      <c r="E399" s="177" t="s">
        <v>434</v>
      </c>
      <c r="F399" s="178" t="s">
        <v>435</v>
      </c>
      <c r="G399" s="179" t="s">
        <v>248</v>
      </c>
      <c r="H399" s="180">
        <v>181.65</v>
      </c>
      <c r="I399" s="181"/>
      <c r="J399" s="182">
        <f>ROUND(I399*H399,2)</f>
        <v>0</v>
      </c>
      <c r="K399" s="178" t="s">
        <v>139</v>
      </c>
      <c r="L399" s="42"/>
      <c r="M399" s="183" t="s">
        <v>35</v>
      </c>
      <c r="N399" s="184" t="s">
        <v>52</v>
      </c>
      <c r="O399" s="67"/>
      <c r="P399" s="185">
        <f>O399*H399</f>
        <v>0</v>
      </c>
      <c r="Q399" s="185">
        <v>0</v>
      </c>
      <c r="R399" s="185">
        <f>Q399*H399</f>
        <v>0</v>
      </c>
      <c r="S399" s="185">
        <v>0</v>
      </c>
      <c r="T399" s="186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87" t="s">
        <v>140</v>
      </c>
      <c r="AT399" s="187" t="s">
        <v>135</v>
      </c>
      <c r="AU399" s="187" t="s">
        <v>91</v>
      </c>
      <c r="AY399" s="19" t="s">
        <v>133</v>
      </c>
      <c r="BE399" s="188">
        <f>IF(N399="základní",J399,0)</f>
        <v>0</v>
      </c>
      <c r="BF399" s="188">
        <f>IF(N399="snížená",J399,0)</f>
        <v>0</v>
      </c>
      <c r="BG399" s="188">
        <f>IF(N399="zákl. přenesená",J399,0)</f>
        <v>0</v>
      </c>
      <c r="BH399" s="188">
        <f>IF(N399="sníž. přenesená",J399,0)</f>
        <v>0</v>
      </c>
      <c r="BI399" s="188">
        <f>IF(N399="nulová",J399,0)</f>
        <v>0</v>
      </c>
      <c r="BJ399" s="19" t="s">
        <v>89</v>
      </c>
      <c r="BK399" s="188">
        <f>ROUND(I399*H399,2)</f>
        <v>0</v>
      </c>
      <c r="BL399" s="19" t="s">
        <v>140</v>
      </c>
      <c r="BM399" s="187" t="s">
        <v>436</v>
      </c>
    </row>
    <row r="400" spans="1:65" s="2" customFormat="1" ht="38.4">
      <c r="A400" s="37"/>
      <c r="B400" s="38"/>
      <c r="C400" s="39"/>
      <c r="D400" s="189" t="s">
        <v>142</v>
      </c>
      <c r="E400" s="39"/>
      <c r="F400" s="190" t="s">
        <v>437</v>
      </c>
      <c r="G400" s="39"/>
      <c r="H400" s="39"/>
      <c r="I400" s="191"/>
      <c r="J400" s="39"/>
      <c r="K400" s="39"/>
      <c r="L400" s="42"/>
      <c r="M400" s="192"/>
      <c r="N400" s="193"/>
      <c r="O400" s="67"/>
      <c r="P400" s="67"/>
      <c r="Q400" s="67"/>
      <c r="R400" s="67"/>
      <c r="S400" s="67"/>
      <c r="T400" s="68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9" t="s">
        <v>142</v>
      </c>
      <c r="AU400" s="19" t="s">
        <v>91</v>
      </c>
    </row>
    <row r="401" spans="1:65" s="2" customFormat="1">
      <c r="A401" s="37"/>
      <c r="B401" s="38"/>
      <c r="C401" s="39"/>
      <c r="D401" s="194" t="s">
        <v>144</v>
      </c>
      <c r="E401" s="39"/>
      <c r="F401" s="195" t="s">
        <v>438</v>
      </c>
      <c r="G401" s="39"/>
      <c r="H401" s="39"/>
      <c r="I401" s="191"/>
      <c r="J401" s="39"/>
      <c r="K401" s="39"/>
      <c r="L401" s="42"/>
      <c r="M401" s="192"/>
      <c r="N401" s="193"/>
      <c r="O401" s="67"/>
      <c r="P401" s="67"/>
      <c r="Q401" s="67"/>
      <c r="R401" s="67"/>
      <c r="S401" s="67"/>
      <c r="T401" s="68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9" t="s">
        <v>144</v>
      </c>
      <c r="AU401" s="19" t="s">
        <v>91</v>
      </c>
    </row>
    <row r="402" spans="1:65" s="13" customFormat="1">
      <c r="B402" s="196"/>
      <c r="C402" s="197"/>
      <c r="D402" s="189" t="s">
        <v>146</v>
      </c>
      <c r="E402" s="198" t="s">
        <v>35</v>
      </c>
      <c r="F402" s="199" t="s">
        <v>426</v>
      </c>
      <c r="G402" s="197"/>
      <c r="H402" s="200">
        <v>181.65</v>
      </c>
      <c r="I402" s="201"/>
      <c r="J402" s="197"/>
      <c r="K402" s="197"/>
      <c r="L402" s="202"/>
      <c r="M402" s="203"/>
      <c r="N402" s="204"/>
      <c r="O402" s="204"/>
      <c r="P402" s="204"/>
      <c r="Q402" s="204"/>
      <c r="R402" s="204"/>
      <c r="S402" s="204"/>
      <c r="T402" s="205"/>
      <c r="AT402" s="206" t="s">
        <v>146</v>
      </c>
      <c r="AU402" s="206" t="s">
        <v>91</v>
      </c>
      <c r="AV402" s="13" t="s">
        <v>91</v>
      </c>
      <c r="AW402" s="13" t="s">
        <v>41</v>
      </c>
      <c r="AX402" s="13" t="s">
        <v>81</v>
      </c>
      <c r="AY402" s="206" t="s">
        <v>133</v>
      </c>
    </row>
    <row r="403" spans="1:65" s="14" customFormat="1">
      <c r="B403" s="207"/>
      <c r="C403" s="208"/>
      <c r="D403" s="189" t="s">
        <v>146</v>
      </c>
      <c r="E403" s="209" t="s">
        <v>35</v>
      </c>
      <c r="F403" s="210" t="s">
        <v>148</v>
      </c>
      <c r="G403" s="208"/>
      <c r="H403" s="211">
        <v>181.65</v>
      </c>
      <c r="I403" s="212"/>
      <c r="J403" s="208"/>
      <c r="K403" s="208"/>
      <c r="L403" s="213"/>
      <c r="M403" s="214"/>
      <c r="N403" s="215"/>
      <c r="O403" s="215"/>
      <c r="P403" s="215"/>
      <c r="Q403" s="215"/>
      <c r="R403" s="215"/>
      <c r="S403" s="215"/>
      <c r="T403" s="216"/>
      <c r="AT403" s="217" t="s">
        <v>146</v>
      </c>
      <c r="AU403" s="217" t="s">
        <v>91</v>
      </c>
      <c r="AV403" s="14" t="s">
        <v>140</v>
      </c>
      <c r="AW403" s="14" t="s">
        <v>41</v>
      </c>
      <c r="AX403" s="14" t="s">
        <v>89</v>
      </c>
      <c r="AY403" s="217" t="s">
        <v>133</v>
      </c>
    </row>
    <row r="404" spans="1:65" s="2" customFormat="1" ht="37.950000000000003" customHeight="1">
      <c r="A404" s="37"/>
      <c r="B404" s="38"/>
      <c r="C404" s="176" t="s">
        <v>439</v>
      </c>
      <c r="D404" s="176" t="s">
        <v>135</v>
      </c>
      <c r="E404" s="177" t="s">
        <v>440</v>
      </c>
      <c r="F404" s="178" t="s">
        <v>441</v>
      </c>
      <c r="G404" s="179" t="s">
        <v>248</v>
      </c>
      <c r="H404" s="180">
        <v>1816.5</v>
      </c>
      <c r="I404" s="181"/>
      <c r="J404" s="182">
        <f>ROUND(I404*H404,2)</f>
        <v>0</v>
      </c>
      <c r="K404" s="178" t="s">
        <v>139</v>
      </c>
      <c r="L404" s="42"/>
      <c r="M404" s="183" t="s">
        <v>35</v>
      </c>
      <c r="N404" s="184" t="s">
        <v>52</v>
      </c>
      <c r="O404" s="67"/>
      <c r="P404" s="185">
        <f>O404*H404</f>
        <v>0</v>
      </c>
      <c r="Q404" s="185">
        <v>0</v>
      </c>
      <c r="R404" s="185">
        <f>Q404*H404</f>
        <v>0</v>
      </c>
      <c r="S404" s="185">
        <v>0</v>
      </c>
      <c r="T404" s="186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87" t="s">
        <v>140</v>
      </c>
      <c r="AT404" s="187" t="s">
        <v>135</v>
      </c>
      <c r="AU404" s="187" t="s">
        <v>91</v>
      </c>
      <c r="AY404" s="19" t="s">
        <v>133</v>
      </c>
      <c r="BE404" s="188">
        <f>IF(N404="základní",J404,0)</f>
        <v>0</v>
      </c>
      <c r="BF404" s="188">
        <f>IF(N404="snížená",J404,0)</f>
        <v>0</v>
      </c>
      <c r="BG404" s="188">
        <f>IF(N404="zákl. přenesená",J404,0)</f>
        <v>0</v>
      </c>
      <c r="BH404" s="188">
        <f>IF(N404="sníž. přenesená",J404,0)</f>
        <v>0</v>
      </c>
      <c r="BI404" s="188">
        <f>IF(N404="nulová",J404,0)</f>
        <v>0</v>
      </c>
      <c r="BJ404" s="19" t="s">
        <v>89</v>
      </c>
      <c r="BK404" s="188">
        <f>ROUND(I404*H404,2)</f>
        <v>0</v>
      </c>
      <c r="BL404" s="19" t="s">
        <v>140</v>
      </c>
      <c r="BM404" s="187" t="s">
        <v>442</v>
      </c>
    </row>
    <row r="405" spans="1:65" s="2" customFormat="1" ht="48">
      <c r="A405" s="37"/>
      <c r="B405" s="38"/>
      <c r="C405" s="39"/>
      <c r="D405" s="189" t="s">
        <v>142</v>
      </c>
      <c r="E405" s="39"/>
      <c r="F405" s="190" t="s">
        <v>443</v>
      </c>
      <c r="G405" s="39"/>
      <c r="H405" s="39"/>
      <c r="I405" s="191"/>
      <c r="J405" s="39"/>
      <c r="K405" s="39"/>
      <c r="L405" s="42"/>
      <c r="M405" s="192"/>
      <c r="N405" s="193"/>
      <c r="O405" s="67"/>
      <c r="P405" s="67"/>
      <c r="Q405" s="67"/>
      <c r="R405" s="67"/>
      <c r="S405" s="67"/>
      <c r="T405" s="68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9" t="s">
        <v>142</v>
      </c>
      <c r="AU405" s="19" t="s">
        <v>91</v>
      </c>
    </row>
    <row r="406" spans="1:65" s="2" customFormat="1">
      <c r="A406" s="37"/>
      <c r="B406" s="38"/>
      <c r="C406" s="39"/>
      <c r="D406" s="194" t="s">
        <v>144</v>
      </c>
      <c r="E406" s="39"/>
      <c r="F406" s="195" t="s">
        <v>444</v>
      </c>
      <c r="G406" s="39"/>
      <c r="H406" s="39"/>
      <c r="I406" s="191"/>
      <c r="J406" s="39"/>
      <c r="K406" s="39"/>
      <c r="L406" s="42"/>
      <c r="M406" s="192"/>
      <c r="N406" s="193"/>
      <c r="O406" s="67"/>
      <c r="P406" s="67"/>
      <c r="Q406" s="67"/>
      <c r="R406" s="67"/>
      <c r="S406" s="67"/>
      <c r="T406" s="68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9" t="s">
        <v>144</v>
      </c>
      <c r="AU406" s="19" t="s">
        <v>91</v>
      </c>
    </row>
    <row r="407" spans="1:65" s="13" customFormat="1">
      <c r="B407" s="196"/>
      <c r="C407" s="197"/>
      <c r="D407" s="189" t="s">
        <v>146</v>
      </c>
      <c r="E407" s="198" t="s">
        <v>35</v>
      </c>
      <c r="F407" s="199" t="s">
        <v>433</v>
      </c>
      <c r="G407" s="197"/>
      <c r="H407" s="200">
        <v>1816.5</v>
      </c>
      <c r="I407" s="201"/>
      <c r="J407" s="197"/>
      <c r="K407" s="197"/>
      <c r="L407" s="202"/>
      <c r="M407" s="203"/>
      <c r="N407" s="204"/>
      <c r="O407" s="204"/>
      <c r="P407" s="204"/>
      <c r="Q407" s="204"/>
      <c r="R407" s="204"/>
      <c r="S407" s="204"/>
      <c r="T407" s="205"/>
      <c r="AT407" s="206" t="s">
        <v>146</v>
      </c>
      <c r="AU407" s="206" t="s">
        <v>91</v>
      </c>
      <c r="AV407" s="13" t="s">
        <v>91</v>
      </c>
      <c r="AW407" s="13" t="s">
        <v>41</v>
      </c>
      <c r="AX407" s="13" t="s">
        <v>81</v>
      </c>
      <c r="AY407" s="206" t="s">
        <v>133</v>
      </c>
    </row>
    <row r="408" spans="1:65" s="14" customFormat="1">
      <c r="B408" s="207"/>
      <c r="C408" s="208"/>
      <c r="D408" s="189" t="s">
        <v>146</v>
      </c>
      <c r="E408" s="209" t="s">
        <v>35</v>
      </c>
      <c r="F408" s="210" t="s">
        <v>148</v>
      </c>
      <c r="G408" s="208"/>
      <c r="H408" s="211">
        <v>1816.5</v>
      </c>
      <c r="I408" s="212"/>
      <c r="J408" s="208"/>
      <c r="K408" s="208"/>
      <c r="L408" s="213"/>
      <c r="M408" s="214"/>
      <c r="N408" s="215"/>
      <c r="O408" s="215"/>
      <c r="P408" s="215"/>
      <c r="Q408" s="215"/>
      <c r="R408" s="215"/>
      <c r="S408" s="215"/>
      <c r="T408" s="216"/>
      <c r="AT408" s="217" t="s">
        <v>146</v>
      </c>
      <c r="AU408" s="217" t="s">
        <v>91</v>
      </c>
      <c r="AV408" s="14" t="s">
        <v>140</v>
      </c>
      <c r="AW408" s="14" t="s">
        <v>41</v>
      </c>
      <c r="AX408" s="14" t="s">
        <v>89</v>
      </c>
      <c r="AY408" s="217" t="s">
        <v>133</v>
      </c>
    </row>
    <row r="409" spans="1:65" s="2" customFormat="1" ht="33" customHeight="1">
      <c r="A409" s="37"/>
      <c r="B409" s="38"/>
      <c r="C409" s="176" t="s">
        <v>234</v>
      </c>
      <c r="D409" s="176" t="s">
        <v>135</v>
      </c>
      <c r="E409" s="177" t="s">
        <v>445</v>
      </c>
      <c r="F409" s="178" t="s">
        <v>446</v>
      </c>
      <c r="G409" s="179" t="s">
        <v>447</v>
      </c>
      <c r="H409" s="180">
        <v>726.6</v>
      </c>
      <c r="I409" s="181"/>
      <c r="J409" s="182">
        <f>ROUND(I409*H409,2)</f>
        <v>0</v>
      </c>
      <c r="K409" s="178" t="s">
        <v>139</v>
      </c>
      <c r="L409" s="42"/>
      <c r="M409" s="183" t="s">
        <v>35</v>
      </c>
      <c r="N409" s="184" t="s">
        <v>52</v>
      </c>
      <c r="O409" s="67"/>
      <c r="P409" s="185">
        <f>O409*H409</f>
        <v>0</v>
      </c>
      <c r="Q409" s="185">
        <v>0</v>
      </c>
      <c r="R409" s="185">
        <f>Q409*H409</f>
        <v>0</v>
      </c>
      <c r="S409" s="185">
        <v>0</v>
      </c>
      <c r="T409" s="186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187" t="s">
        <v>140</v>
      </c>
      <c r="AT409" s="187" t="s">
        <v>135</v>
      </c>
      <c r="AU409" s="187" t="s">
        <v>91</v>
      </c>
      <c r="AY409" s="19" t="s">
        <v>133</v>
      </c>
      <c r="BE409" s="188">
        <f>IF(N409="základní",J409,0)</f>
        <v>0</v>
      </c>
      <c r="BF409" s="188">
        <f>IF(N409="snížená",J409,0)</f>
        <v>0</v>
      </c>
      <c r="BG409" s="188">
        <f>IF(N409="zákl. přenesená",J409,0)</f>
        <v>0</v>
      </c>
      <c r="BH409" s="188">
        <f>IF(N409="sníž. přenesená",J409,0)</f>
        <v>0</v>
      </c>
      <c r="BI409" s="188">
        <f>IF(N409="nulová",J409,0)</f>
        <v>0</v>
      </c>
      <c r="BJ409" s="19" t="s">
        <v>89</v>
      </c>
      <c r="BK409" s="188">
        <f>ROUND(I409*H409,2)</f>
        <v>0</v>
      </c>
      <c r="BL409" s="19" t="s">
        <v>140</v>
      </c>
      <c r="BM409" s="187" t="s">
        <v>448</v>
      </c>
    </row>
    <row r="410" spans="1:65" s="2" customFormat="1" ht="28.8">
      <c r="A410" s="37"/>
      <c r="B410" s="38"/>
      <c r="C410" s="39"/>
      <c r="D410" s="189" t="s">
        <v>142</v>
      </c>
      <c r="E410" s="39"/>
      <c r="F410" s="190" t="s">
        <v>449</v>
      </c>
      <c r="G410" s="39"/>
      <c r="H410" s="39"/>
      <c r="I410" s="191"/>
      <c r="J410" s="39"/>
      <c r="K410" s="39"/>
      <c r="L410" s="42"/>
      <c r="M410" s="192"/>
      <c r="N410" s="193"/>
      <c r="O410" s="67"/>
      <c r="P410" s="67"/>
      <c r="Q410" s="67"/>
      <c r="R410" s="67"/>
      <c r="S410" s="67"/>
      <c r="T410" s="68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9" t="s">
        <v>142</v>
      </c>
      <c r="AU410" s="19" t="s">
        <v>91</v>
      </c>
    </row>
    <row r="411" spans="1:65" s="2" customFormat="1">
      <c r="A411" s="37"/>
      <c r="B411" s="38"/>
      <c r="C411" s="39"/>
      <c r="D411" s="194" t="s">
        <v>144</v>
      </c>
      <c r="E411" s="39"/>
      <c r="F411" s="195" t="s">
        <v>450</v>
      </c>
      <c r="G411" s="39"/>
      <c r="H411" s="39"/>
      <c r="I411" s="191"/>
      <c r="J411" s="39"/>
      <c r="K411" s="39"/>
      <c r="L411" s="42"/>
      <c r="M411" s="192"/>
      <c r="N411" s="193"/>
      <c r="O411" s="67"/>
      <c r="P411" s="67"/>
      <c r="Q411" s="67"/>
      <c r="R411" s="67"/>
      <c r="S411" s="67"/>
      <c r="T411" s="68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9" t="s">
        <v>144</v>
      </c>
      <c r="AU411" s="19" t="s">
        <v>91</v>
      </c>
    </row>
    <row r="412" spans="1:65" s="13" customFormat="1">
      <c r="B412" s="196"/>
      <c r="C412" s="197"/>
      <c r="D412" s="189" t="s">
        <v>146</v>
      </c>
      <c r="E412" s="198" t="s">
        <v>35</v>
      </c>
      <c r="F412" s="199" t="s">
        <v>451</v>
      </c>
      <c r="G412" s="197"/>
      <c r="H412" s="200">
        <v>726.6</v>
      </c>
      <c r="I412" s="201"/>
      <c r="J412" s="197"/>
      <c r="K412" s="197"/>
      <c r="L412" s="202"/>
      <c r="M412" s="203"/>
      <c r="N412" s="204"/>
      <c r="O412" s="204"/>
      <c r="P412" s="204"/>
      <c r="Q412" s="204"/>
      <c r="R412" s="204"/>
      <c r="S412" s="204"/>
      <c r="T412" s="205"/>
      <c r="AT412" s="206" t="s">
        <v>146</v>
      </c>
      <c r="AU412" s="206" t="s">
        <v>91</v>
      </c>
      <c r="AV412" s="13" t="s">
        <v>91</v>
      </c>
      <c r="AW412" s="13" t="s">
        <v>41</v>
      </c>
      <c r="AX412" s="13" t="s">
        <v>81</v>
      </c>
      <c r="AY412" s="206" t="s">
        <v>133</v>
      </c>
    </row>
    <row r="413" spans="1:65" s="14" customFormat="1">
      <c r="B413" s="207"/>
      <c r="C413" s="208"/>
      <c r="D413" s="189" t="s">
        <v>146</v>
      </c>
      <c r="E413" s="209" t="s">
        <v>35</v>
      </c>
      <c r="F413" s="210" t="s">
        <v>148</v>
      </c>
      <c r="G413" s="208"/>
      <c r="H413" s="211">
        <v>726.6</v>
      </c>
      <c r="I413" s="212"/>
      <c r="J413" s="208"/>
      <c r="K413" s="208"/>
      <c r="L413" s="213"/>
      <c r="M413" s="214"/>
      <c r="N413" s="215"/>
      <c r="O413" s="215"/>
      <c r="P413" s="215"/>
      <c r="Q413" s="215"/>
      <c r="R413" s="215"/>
      <c r="S413" s="215"/>
      <c r="T413" s="216"/>
      <c r="AT413" s="217" t="s">
        <v>146</v>
      </c>
      <c r="AU413" s="217" t="s">
        <v>91</v>
      </c>
      <c r="AV413" s="14" t="s">
        <v>140</v>
      </c>
      <c r="AW413" s="14" t="s">
        <v>41</v>
      </c>
      <c r="AX413" s="14" t="s">
        <v>89</v>
      </c>
      <c r="AY413" s="217" t="s">
        <v>133</v>
      </c>
    </row>
    <row r="414" spans="1:65" s="2" customFormat="1" ht="16.5" customHeight="1">
      <c r="A414" s="37"/>
      <c r="B414" s="38"/>
      <c r="C414" s="176" t="s">
        <v>452</v>
      </c>
      <c r="D414" s="176" t="s">
        <v>135</v>
      </c>
      <c r="E414" s="177" t="s">
        <v>453</v>
      </c>
      <c r="F414" s="178" t="s">
        <v>454</v>
      </c>
      <c r="G414" s="179" t="s">
        <v>248</v>
      </c>
      <c r="H414" s="180">
        <v>363.3</v>
      </c>
      <c r="I414" s="181"/>
      <c r="J414" s="182">
        <f>ROUND(I414*H414,2)</f>
        <v>0</v>
      </c>
      <c r="K414" s="178" t="s">
        <v>139</v>
      </c>
      <c r="L414" s="42"/>
      <c r="M414" s="183" t="s">
        <v>35</v>
      </c>
      <c r="N414" s="184" t="s">
        <v>52</v>
      </c>
      <c r="O414" s="67"/>
      <c r="P414" s="185">
        <f>O414*H414</f>
        <v>0</v>
      </c>
      <c r="Q414" s="185">
        <v>0</v>
      </c>
      <c r="R414" s="185">
        <f>Q414*H414</f>
        <v>0</v>
      </c>
      <c r="S414" s="185">
        <v>0</v>
      </c>
      <c r="T414" s="186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187" t="s">
        <v>140</v>
      </c>
      <c r="AT414" s="187" t="s">
        <v>135</v>
      </c>
      <c r="AU414" s="187" t="s">
        <v>91</v>
      </c>
      <c r="AY414" s="19" t="s">
        <v>133</v>
      </c>
      <c r="BE414" s="188">
        <f>IF(N414="základní",J414,0)</f>
        <v>0</v>
      </c>
      <c r="BF414" s="188">
        <f>IF(N414="snížená",J414,0)</f>
        <v>0</v>
      </c>
      <c r="BG414" s="188">
        <f>IF(N414="zákl. přenesená",J414,0)</f>
        <v>0</v>
      </c>
      <c r="BH414" s="188">
        <f>IF(N414="sníž. přenesená",J414,0)</f>
        <v>0</v>
      </c>
      <c r="BI414" s="188">
        <f>IF(N414="nulová",J414,0)</f>
        <v>0</v>
      </c>
      <c r="BJ414" s="19" t="s">
        <v>89</v>
      </c>
      <c r="BK414" s="188">
        <f>ROUND(I414*H414,2)</f>
        <v>0</v>
      </c>
      <c r="BL414" s="19" t="s">
        <v>140</v>
      </c>
      <c r="BM414" s="187" t="s">
        <v>455</v>
      </c>
    </row>
    <row r="415" spans="1:65" s="2" customFormat="1" ht="19.2">
      <c r="A415" s="37"/>
      <c r="B415" s="38"/>
      <c r="C415" s="39"/>
      <c r="D415" s="189" t="s">
        <v>142</v>
      </c>
      <c r="E415" s="39"/>
      <c r="F415" s="190" t="s">
        <v>456</v>
      </c>
      <c r="G415" s="39"/>
      <c r="H415" s="39"/>
      <c r="I415" s="191"/>
      <c r="J415" s="39"/>
      <c r="K415" s="39"/>
      <c r="L415" s="42"/>
      <c r="M415" s="192"/>
      <c r="N415" s="193"/>
      <c r="O415" s="67"/>
      <c r="P415" s="67"/>
      <c r="Q415" s="67"/>
      <c r="R415" s="67"/>
      <c r="S415" s="67"/>
      <c r="T415" s="68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9" t="s">
        <v>142</v>
      </c>
      <c r="AU415" s="19" t="s">
        <v>91</v>
      </c>
    </row>
    <row r="416" spans="1:65" s="2" customFormat="1">
      <c r="A416" s="37"/>
      <c r="B416" s="38"/>
      <c r="C416" s="39"/>
      <c r="D416" s="194" t="s">
        <v>144</v>
      </c>
      <c r="E416" s="39"/>
      <c r="F416" s="195" t="s">
        <v>457</v>
      </c>
      <c r="G416" s="39"/>
      <c r="H416" s="39"/>
      <c r="I416" s="191"/>
      <c r="J416" s="39"/>
      <c r="K416" s="39"/>
      <c r="L416" s="42"/>
      <c r="M416" s="192"/>
      <c r="N416" s="193"/>
      <c r="O416" s="67"/>
      <c r="P416" s="67"/>
      <c r="Q416" s="67"/>
      <c r="R416" s="67"/>
      <c r="S416" s="67"/>
      <c r="T416" s="68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9" t="s">
        <v>144</v>
      </c>
      <c r="AU416" s="19" t="s">
        <v>91</v>
      </c>
    </row>
    <row r="417" spans="1:65" s="13" customFormat="1">
      <c r="B417" s="196"/>
      <c r="C417" s="197"/>
      <c r="D417" s="189" t="s">
        <v>146</v>
      </c>
      <c r="E417" s="198" t="s">
        <v>35</v>
      </c>
      <c r="F417" s="199" t="s">
        <v>458</v>
      </c>
      <c r="G417" s="197"/>
      <c r="H417" s="200">
        <v>363.3</v>
      </c>
      <c r="I417" s="201"/>
      <c r="J417" s="197"/>
      <c r="K417" s="197"/>
      <c r="L417" s="202"/>
      <c r="M417" s="203"/>
      <c r="N417" s="204"/>
      <c r="O417" s="204"/>
      <c r="P417" s="204"/>
      <c r="Q417" s="204"/>
      <c r="R417" s="204"/>
      <c r="S417" s="204"/>
      <c r="T417" s="205"/>
      <c r="AT417" s="206" t="s">
        <v>146</v>
      </c>
      <c r="AU417" s="206" t="s">
        <v>91</v>
      </c>
      <c r="AV417" s="13" t="s">
        <v>91</v>
      </c>
      <c r="AW417" s="13" t="s">
        <v>41</v>
      </c>
      <c r="AX417" s="13" t="s">
        <v>81</v>
      </c>
      <c r="AY417" s="206" t="s">
        <v>133</v>
      </c>
    </row>
    <row r="418" spans="1:65" s="14" customFormat="1">
      <c r="B418" s="207"/>
      <c r="C418" s="208"/>
      <c r="D418" s="189" t="s">
        <v>146</v>
      </c>
      <c r="E418" s="209" t="s">
        <v>35</v>
      </c>
      <c r="F418" s="210" t="s">
        <v>148</v>
      </c>
      <c r="G418" s="208"/>
      <c r="H418" s="211">
        <v>363.3</v>
      </c>
      <c r="I418" s="212"/>
      <c r="J418" s="208"/>
      <c r="K418" s="208"/>
      <c r="L418" s="213"/>
      <c r="M418" s="214"/>
      <c r="N418" s="215"/>
      <c r="O418" s="215"/>
      <c r="P418" s="215"/>
      <c r="Q418" s="215"/>
      <c r="R418" s="215"/>
      <c r="S418" s="215"/>
      <c r="T418" s="216"/>
      <c r="AT418" s="217" t="s">
        <v>146</v>
      </c>
      <c r="AU418" s="217" t="s">
        <v>91</v>
      </c>
      <c r="AV418" s="14" t="s">
        <v>140</v>
      </c>
      <c r="AW418" s="14" t="s">
        <v>41</v>
      </c>
      <c r="AX418" s="14" t="s">
        <v>89</v>
      </c>
      <c r="AY418" s="217" t="s">
        <v>133</v>
      </c>
    </row>
    <row r="419" spans="1:65" s="2" customFormat="1" ht="24.15" customHeight="1">
      <c r="A419" s="37"/>
      <c r="B419" s="38"/>
      <c r="C419" s="176" t="s">
        <v>240</v>
      </c>
      <c r="D419" s="176" t="s">
        <v>135</v>
      </c>
      <c r="E419" s="177" t="s">
        <v>459</v>
      </c>
      <c r="F419" s="178" t="s">
        <v>460</v>
      </c>
      <c r="G419" s="179" t="s">
        <v>248</v>
      </c>
      <c r="H419" s="180">
        <v>803.6</v>
      </c>
      <c r="I419" s="181"/>
      <c r="J419" s="182">
        <f>ROUND(I419*H419,2)</f>
        <v>0</v>
      </c>
      <c r="K419" s="178" t="s">
        <v>139</v>
      </c>
      <c r="L419" s="42"/>
      <c r="M419" s="183" t="s">
        <v>35</v>
      </c>
      <c r="N419" s="184" t="s">
        <v>52</v>
      </c>
      <c r="O419" s="67"/>
      <c r="P419" s="185">
        <f>O419*H419</f>
        <v>0</v>
      </c>
      <c r="Q419" s="185">
        <v>0</v>
      </c>
      <c r="R419" s="185">
        <f>Q419*H419</f>
        <v>0</v>
      </c>
      <c r="S419" s="185">
        <v>0</v>
      </c>
      <c r="T419" s="186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187" t="s">
        <v>140</v>
      </c>
      <c r="AT419" s="187" t="s">
        <v>135</v>
      </c>
      <c r="AU419" s="187" t="s">
        <v>91</v>
      </c>
      <c r="AY419" s="19" t="s">
        <v>133</v>
      </c>
      <c r="BE419" s="188">
        <f>IF(N419="základní",J419,0)</f>
        <v>0</v>
      </c>
      <c r="BF419" s="188">
        <f>IF(N419="snížená",J419,0)</f>
        <v>0</v>
      </c>
      <c r="BG419" s="188">
        <f>IF(N419="zákl. přenesená",J419,0)</f>
        <v>0</v>
      </c>
      <c r="BH419" s="188">
        <f>IF(N419="sníž. přenesená",J419,0)</f>
        <v>0</v>
      </c>
      <c r="BI419" s="188">
        <f>IF(N419="nulová",J419,0)</f>
        <v>0</v>
      </c>
      <c r="BJ419" s="19" t="s">
        <v>89</v>
      </c>
      <c r="BK419" s="188">
        <f>ROUND(I419*H419,2)</f>
        <v>0</v>
      </c>
      <c r="BL419" s="19" t="s">
        <v>140</v>
      </c>
      <c r="BM419" s="187" t="s">
        <v>461</v>
      </c>
    </row>
    <row r="420" spans="1:65" s="2" customFormat="1" ht="28.8">
      <c r="A420" s="37"/>
      <c r="B420" s="38"/>
      <c r="C420" s="39"/>
      <c r="D420" s="189" t="s">
        <v>142</v>
      </c>
      <c r="E420" s="39"/>
      <c r="F420" s="190" t="s">
        <v>462</v>
      </c>
      <c r="G420" s="39"/>
      <c r="H420" s="39"/>
      <c r="I420" s="191"/>
      <c r="J420" s="39"/>
      <c r="K420" s="39"/>
      <c r="L420" s="42"/>
      <c r="M420" s="192"/>
      <c r="N420" s="193"/>
      <c r="O420" s="67"/>
      <c r="P420" s="67"/>
      <c r="Q420" s="67"/>
      <c r="R420" s="67"/>
      <c r="S420" s="67"/>
      <c r="T420" s="68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T420" s="19" t="s">
        <v>142</v>
      </c>
      <c r="AU420" s="19" t="s">
        <v>91</v>
      </c>
    </row>
    <row r="421" spans="1:65" s="2" customFormat="1">
      <c r="A421" s="37"/>
      <c r="B421" s="38"/>
      <c r="C421" s="39"/>
      <c r="D421" s="194" t="s">
        <v>144</v>
      </c>
      <c r="E421" s="39"/>
      <c r="F421" s="195" t="s">
        <v>463</v>
      </c>
      <c r="G421" s="39"/>
      <c r="H421" s="39"/>
      <c r="I421" s="191"/>
      <c r="J421" s="39"/>
      <c r="K421" s="39"/>
      <c r="L421" s="42"/>
      <c r="M421" s="192"/>
      <c r="N421" s="193"/>
      <c r="O421" s="67"/>
      <c r="P421" s="67"/>
      <c r="Q421" s="67"/>
      <c r="R421" s="67"/>
      <c r="S421" s="67"/>
      <c r="T421" s="68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9" t="s">
        <v>144</v>
      </c>
      <c r="AU421" s="19" t="s">
        <v>91</v>
      </c>
    </row>
    <row r="422" spans="1:65" s="13" customFormat="1">
      <c r="B422" s="196"/>
      <c r="C422" s="197"/>
      <c r="D422" s="189" t="s">
        <v>146</v>
      </c>
      <c r="E422" s="198" t="s">
        <v>35</v>
      </c>
      <c r="F422" s="199" t="s">
        <v>464</v>
      </c>
      <c r="G422" s="197"/>
      <c r="H422" s="200">
        <v>1369.1</v>
      </c>
      <c r="I422" s="201"/>
      <c r="J422" s="197"/>
      <c r="K422" s="197"/>
      <c r="L422" s="202"/>
      <c r="M422" s="203"/>
      <c r="N422" s="204"/>
      <c r="O422" s="204"/>
      <c r="P422" s="204"/>
      <c r="Q422" s="204"/>
      <c r="R422" s="204"/>
      <c r="S422" s="204"/>
      <c r="T422" s="205"/>
      <c r="AT422" s="206" t="s">
        <v>146</v>
      </c>
      <c r="AU422" s="206" t="s">
        <v>91</v>
      </c>
      <c r="AV422" s="13" t="s">
        <v>91</v>
      </c>
      <c r="AW422" s="13" t="s">
        <v>41</v>
      </c>
      <c r="AX422" s="13" t="s">
        <v>81</v>
      </c>
      <c r="AY422" s="206" t="s">
        <v>133</v>
      </c>
    </row>
    <row r="423" spans="1:65" s="13" customFormat="1">
      <c r="B423" s="196"/>
      <c r="C423" s="197"/>
      <c r="D423" s="189" t="s">
        <v>146</v>
      </c>
      <c r="E423" s="198" t="s">
        <v>35</v>
      </c>
      <c r="F423" s="199" t="s">
        <v>465</v>
      </c>
      <c r="G423" s="197"/>
      <c r="H423" s="200">
        <v>-336.25</v>
      </c>
      <c r="I423" s="201"/>
      <c r="J423" s="197"/>
      <c r="K423" s="197"/>
      <c r="L423" s="202"/>
      <c r="M423" s="203"/>
      <c r="N423" s="204"/>
      <c r="O423" s="204"/>
      <c r="P423" s="204"/>
      <c r="Q423" s="204"/>
      <c r="R423" s="204"/>
      <c r="S423" s="204"/>
      <c r="T423" s="205"/>
      <c r="AT423" s="206" t="s">
        <v>146</v>
      </c>
      <c r="AU423" s="206" t="s">
        <v>91</v>
      </c>
      <c r="AV423" s="13" t="s">
        <v>91</v>
      </c>
      <c r="AW423" s="13" t="s">
        <v>41</v>
      </c>
      <c r="AX423" s="13" t="s">
        <v>81</v>
      </c>
      <c r="AY423" s="206" t="s">
        <v>133</v>
      </c>
    </row>
    <row r="424" spans="1:65" s="13" customFormat="1">
      <c r="B424" s="196"/>
      <c r="C424" s="197"/>
      <c r="D424" s="189" t="s">
        <v>146</v>
      </c>
      <c r="E424" s="198" t="s">
        <v>35</v>
      </c>
      <c r="F424" s="199" t="s">
        <v>466</v>
      </c>
      <c r="G424" s="197"/>
      <c r="H424" s="200">
        <v>-8.9420000000000002</v>
      </c>
      <c r="I424" s="201"/>
      <c r="J424" s="197"/>
      <c r="K424" s="197"/>
      <c r="L424" s="202"/>
      <c r="M424" s="203"/>
      <c r="N424" s="204"/>
      <c r="O424" s="204"/>
      <c r="P424" s="204"/>
      <c r="Q424" s="204"/>
      <c r="R424" s="204"/>
      <c r="S424" s="204"/>
      <c r="T424" s="205"/>
      <c r="AT424" s="206" t="s">
        <v>146</v>
      </c>
      <c r="AU424" s="206" t="s">
        <v>91</v>
      </c>
      <c r="AV424" s="13" t="s">
        <v>91</v>
      </c>
      <c r="AW424" s="13" t="s">
        <v>41</v>
      </c>
      <c r="AX424" s="13" t="s">
        <v>81</v>
      </c>
      <c r="AY424" s="206" t="s">
        <v>133</v>
      </c>
    </row>
    <row r="425" spans="1:65" s="13" customFormat="1">
      <c r="B425" s="196"/>
      <c r="C425" s="197"/>
      <c r="D425" s="189" t="s">
        <v>146</v>
      </c>
      <c r="E425" s="198" t="s">
        <v>35</v>
      </c>
      <c r="F425" s="199" t="s">
        <v>467</v>
      </c>
      <c r="G425" s="197"/>
      <c r="H425" s="200">
        <v>-2</v>
      </c>
      <c r="I425" s="201"/>
      <c r="J425" s="197"/>
      <c r="K425" s="197"/>
      <c r="L425" s="202"/>
      <c r="M425" s="203"/>
      <c r="N425" s="204"/>
      <c r="O425" s="204"/>
      <c r="P425" s="204"/>
      <c r="Q425" s="204"/>
      <c r="R425" s="204"/>
      <c r="S425" s="204"/>
      <c r="T425" s="205"/>
      <c r="AT425" s="206" t="s">
        <v>146</v>
      </c>
      <c r="AU425" s="206" t="s">
        <v>91</v>
      </c>
      <c r="AV425" s="13" t="s">
        <v>91</v>
      </c>
      <c r="AW425" s="13" t="s">
        <v>41</v>
      </c>
      <c r="AX425" s="13" t="s">
        <v>81</v>
      </c>
      <c r="AY425" s="206" t="s">
        <v>133</v>
      </c>
    </row>
    <row r="426" spans="1:65" s="13" customFormat="1">
      <c r="B426" s="196"/>
      <c r="C426" s="197"/>
      <c r="D426" s="189" t="s">
        <v>146</v>
      </c>
      <c r="E426" s="198" t="s">
        <v>35</v>
      </c>
      <c r="F426" s="199" t="s">
        <v>468</v>
      </c>
      <c r="G426" s="197"/>
      <c r="H426" s="200">
        <v>-69.5</v>
      </c>
      <c r="I426" s="201"/>
      <c r="J426" s="197"/>
      <c r="K426" s="197"/>
      <c r="L426" s="202"/>
      <c r="M426" s="203"/>
      <c r="N426" s="204"/>
      <c r="O426" s="204"/>
      <c r="P426" s="204"/>
      <c r="Q426" s="204"/>
      <c r="R426" s="204"/>
      <c r="S426" s="204"/>
      <c r="T426" s="205"/>
      <c r="AT426" s="206" t="s">
        <v>146</v>
      </c>
      <c r="AU426" s="206" t="s">
        <v>91</v>
      </c>
      <c r="AV426" s="13" t="s">
        <v>91</v>
      </c>
      <c r="AW426" s="13" t="s">
        <v>41</v>
      </c>
      <c r="AX426" s="13" t="s">
        <v>81</v>
      </c>
      <c r="AY426" s="206" t="s">
        <v>133</v>
      </c>
    </row>
    <row r="427" spans="1:65" s="13" customFormat="1">
      <c r="B427" s="196"/>
      <c r="C427" s="197"/>
      <c r="D427" s="189" t="s">
        <v>146</v>
      </c>
      <c r="E427" s="198" t="s">
        <v>35</v>
      </c>
      <c r="F427" s="199" t="s">
        <v>469</v>
      </c>
      <c r="G427" s="197"/>
      <c r="H427" s="200">
        <v>-18.28</v>
      </c>
      <c r="I427" s="201"/>
      <c r="J427" s="197"/>
      <c r="K427" s="197"/>
      <c r="L427" s="202"/>
      <c r="M427" s="203"/>
      <c r="N427" s="204"/>
      <c r="O427" s="204"/>
      <c r="P427" s="204"/>
      <c r="Q427" s="204"/>
      <c r="R427" s="204"/>
      <c r="S427" s="204"/>
      <c r="T427" s="205"/>
      <c r="AT427" s="206" t="s">
        <v>146</v>
      </c>
      <c r="AU427" s="206" t="s">
        <v>91</v>
      </c>
      <c r="AV427" s="13" t="s">
        <v>91</v>
      </c>
      <c r="AW427" s="13" t="s">
        <v>41</v>
      </c>
      <c r="AX427" s="13" t="s">
        <v>81</v>
      </c>
      <c r="AY427" s="206" t="s">
        <v>133</v>
      </c>
    </row>
    <row r="428" spans="1:65" s="13" customFormat="1">
      <c r="B428" s="196"/>
      <c r="C428" s="197"/>
      <c r="D428" s="189" t="s">
        <v>146</v>
      </c>
      <c r="E428" s="198" t="s">
        <v>35</v>
      </c>
      <c r="F428" s="199" t="s">
        <v>470</v>
      </c>
      <c r="G428" s="197"/>
      <c r="H428" s="200">
        <v>-31.6</v>
      </c>
      <c r="I428" s="201"/>
      <c r="J428" s="197"/>
      <c r="K428" s="197"/>
      <c r="L428" s="202"/>
      <c r="M428" s="203"/>
      <c r="N428" s="204"/>
      <c r="O428" s="204"/>
      <c r="P428" s="204"/>
      <c r="Q428" s="204"/>
      <c r="R428" s="204"/>
      <c r="S428" s="204"/>
      <c r="T428" s="205"/>
      <c r="AT428" s="206" t="s">
        <v>146</v>
      </c>
      <c r="AU428" s="206" t="s">
        <v>91</v>
      </c>
      <c r="AV428" s="13" t="s">
        <v>91</v>
      </c>
      <c r="AW428" s="13" t="s">
        <v>41</v>
      </c>
      <c r="AX428" s="13" t="s">
        <v>81</v>
      </c>
      <c r="AY428" s="206" t="s">
        <v>133</v>
      </c>
    </row>
    <row r="429" spans="1:65" s="13" customFormat="1">
      <c r="B429" s="196"/>
      <c r="C429" s="197"/>
      <c r="D429" s="189" t="s">
        <v>146</v>
      </c>
      <c r="E429" s="198" t="s">
        <v>35</v>
      </c>
      <c r="F429" s="199" t="s">
        <v>471</v>
      </c>
      <c r="G429" s="197"/>
      <c r="H429" s="200">
        <v>-0.26</v>
      </c>
      <c r="I429" s="201"/>
      <c r="J429" s="197"/>
      <c r="K429" s="197"/>
      <c r="L429" s="202"/>
      <c r="M429" s="203"/>
      <c r="N429" s="204"/>
      <c r="O429" s="204"/>
      <c r="P429" s="204"/>
      <c r="Q429" s="204"/>
      <c r="R429" s="204"/>
      <c r="S429" s="204"/>
      <c r="T429" s="205"/>
      <c r="AT429" s="206" t="s">
        <v>146</v>
      </c>
      <c r="AU429" s="206" t="s">
        <v>91</v>
      </c>
      <c r="AV429" s="13" t="s">
        <v>91</v>
      </c>
      <c r="AW429" s="13" t="s">
        <v>41</v>
      </c>
      <c r="AX429" s="13" t="s">
        <v>81</v>
      </c>
      <c r="AY429" s="206" t="s">
        <v>133</v>
      </c>
    </row>
    <row r="430" spans="1:65" s="13" customFormat="1">
      <c r="B430" s="196"/>
      <c r="C430" s="197"/>
      <c r="D430" s="189" t="s">
        <v>146</v>
      </c>
      <c r="E430" s="198" t="s">
        <v>35</v>
      </c>
      <c r="F430" s="199" t="s">
        <v>472</v>
      </c>
      <c r="G430" s="197"/>
      <c r="H430" s="200">
        <v>-10.7</v>
      </c>
      <c r="I430" s="201"/>
      <c r="J430" s="197"/>
      <c r="K430" s="197"/>
      <c r="L430" s="202"/>
      <c r="M430" s="203"/>
      <c r="N430" s="204"/>
      <c r="O430" s="204"/>
      <c r="P430" s="204"/>
      <c r="Q430" s="204"/>
      <c r="R430" s="204"/>
      <c r="S430" s="204"/>
      <c r="T430" s="205"/>
      <c r="AT430" s="206" t="s">
        <v>146</v>
      </c>
      <c r="AU430" s="206" t="s">
        <v>91</v>
      </c>
      <c r="AV430" s="13" t="s">
        <v>91</v>
      </c>
      <c r="AW430" s="13" t="s">
        <v>41</v>
      </c>
      <c r="AX430" s="13" t="s">
        <v>81</v>
      </c>
      <c r="AY430" s="206" t="s">
        <v>133</v>
      </c>
    </row>
    <row r="431" spans="1:65" s="13" customFormat="1" ht="20.399999999999999">
      <c r="B431" s="196"/>
      <c r="C431" s="197"/>
      <c r="D431" s="189" t="s">
        <v>146</v>
      </c>
      <c r="E431" s="198" t="s">
        <v>35</v>
      </c>
      <c r="F431" s="199" t="s">
        <v>473</v>
      </c>
      <c r="G431" s="197"/>
      <c r="H431" s="200">
        <v>-50.261000000000003</v>
      </c>
      <c r="I431" s="201"/>
      <c r="J431" s="197"/>
      <c r="K431" s="197"/>
      <c r="L431" s="202"/>
      <c r="M431" s="203"/>
      <c r="N431" s="204"/>
      <c r="O431" s="204"/>
      <c r="P431" s="204"/>
      <c r="Q431" s="204"/>
      <c r="R431" s="204"/>
      <c r="S431" s="204"/>
      <c r="T431" s="205"/>
      <c r="AT431" s="206" t="s">
        <v>146</v>
      </c>
      <c r="AU431" s="206" t="s">
        <v>91</v>
      </c>
      <c r="AV431" s="13" t="s">
        <v>91</v>
      </c>
      <c r="AW431" s="13" t="s">
        <v>41</v>
      </c>
      <c r="AX431" s="13" t="s">
        <v>81</v>
      </c>
      <c r="AY431" s="206" t="s">
        <v>133</v>
      </c>
    </row>
    <row r="432" spans="1:65" s="13" customFormat="1">
      <c r="B432" s="196"/>
      <c r="C432" s="197"/>
      <c r="D432" s="189" t="s">
        <v>146</v>
      </c>
      <c r="E432" s="198" t="s">
        <v>35</v>
      </c>
      <c r="F432" s="199" t="s">
        <v>474</v>
      </c>
      <c r="G432" s="197"/>
      <c r="H432" s="200">
        <v>-4.1399999999999997</v>
      </c>
      <c r="I432" s="201"/>
      <c r="J432" s="197"/>
      <c r="K432" s="197"/>
      <c r="L432" s="202"/>
      <c r="M432" s="203"/>
      <c r="N432" s="204"/>
      <c r="O432" s="204"/>
      <c r="P432" s="204"/>
      <c r="Q432" s="204"/>
      <c r="R432" s="204"/>
      <c r="S432" s="204"/>
      <c r="T432" s="205"/>
      <c r="AT432" s="206" t="s">
        <v>146</v>
      </c>
      <c r="AU432" s="206" t="s">
        <v>91</v>
      </c>
      <c r="AV432" s="13" t="s">
        <v>91</v>
      </c>
      <c r="AW432" s="13" t="s">
        <v>41</v>
      </c>
      <c r="AX432" s="13" t="s">
        <v>81</v>
      </c>
      <c r="AY432" s="206" t="s">
        <v>133</v>
      </c>
    </row>
    <row r="433" spans="1:65" s="13" customFormat="1" ht="30.6">
      <c r="B433" s="196"/>
      <c r="C433" s="197"/>
      <c r="D433" s="189" t="s">
        <v>146</v>
      </c>
      <c r="E433" s="198" t="s">
        <v>35</v>
      </c>
      <c r="F433" s="199" t="s">
        <v>475</v>
      </c>
      <c r="G433" s="197"/>
      <c r="H433" s="200">
        <v>-28.51</v>
      </c>
      <c r="I433" s="201"/>
      <c r="J433" s="197"/>
      <c r="K433" s="197"/>
      <c r="L433" s="202"/>
      <c r="M433" s="203"/>
      <c r="N433" s="204"/>
      <c r="O433" s="204"/>
      <c r="P433" s="204"/>
      <c r="Q433" s="204"/>
      <c r="R433" s="204"/>
      <c r="S433" s="204"/>
      <c r="T433" s="205"/>
      <c r="AT433" s="206" t="s">
        <v>146</v>
      </c>
      <c r="AU433" s="206" t="s">
        <v>91</v>
      </c>
      <c r="AV433" s="13" t="s">
        <v>91</v>
      </c>
      <c r="AW433" s="13" t="s">
        <v>41</v>
      </c>
      <c r="AX433" s="13" t="s">
        <v>81</v>
      </c>
      <c r="AY433" s="206" t="s">
        <v>133</v>
      </c>
    </row>
    <row r="434" spans="1:65" s="13" customFormat="1">
      <c r="B434" s="196"/>
      <c r="C434" s="197"/>
      <c r="D434" s="189" t="s">
        <v>146</v>
      </c>
      <c r="E434" s="198" t="s">
        <v>35</v>
      </c>
      <c r="F434" s="199" t="s">
        <v>476</v>
      </c>
      <c r="G434" s="197"/>
      <c r="H434" s="200">
        <v>-9.6999999999999993</v>
      </c>
      <c r="I434" s="201"/>
      <c r="J434" s="197"/>
      <c r="K434" s="197"/>
      <c r="L434" s="202"/>
      <c r="M434" s="203"/>
      <c r="N434" s="204"/>
      <c r="O434" s="204"/>
      <c r="P434" s="204"/>
      <c r="Q434" s="204"/>
      <c r="R434" s="204"/>
      <c r="S434" s="204"/>
      <c r="T434" s="205"/>
      <c r="AT434" s="206" t="s">
        <v>146</v>
      </c>
      <c r="AU434" s="206" t="s">
        <v>91</v>
      </c>
      <c r="AV434" s="13" t="s">
        <v>91</v>
      </c>
      <c r="AW434" s="13" t="s">
        <v>41</v>
      </c>
      <c r="AX434" s="13" t="s">
        <v>81</v>
      </c>
      <c r="AY434" s="206" t="s">
        <v>133</v>
      </c>
    </row>
    <row r="435" spans="1:65" s="13" customFormat="1">
      <c r="B435" s="196"/>
      <c r="C435" s="197"/>
      <c r="D435" s="189" t="s">
        <v>146</v>
      </c>
      <c r="E435" s="198" t="s">
        <v>35</v>
      </c>
      <c r="F435" s="199" t="s">
        <v>477</v>
      </c>
      <c r="G435" s="197"/>
      <c r="H435" s="200">
        <v>-1.407</v>
      </c>
      <c r="I435" s="201"/>
      <c r="J435" s="197"/>
      <c r="K435" s="197"/>
      <c r="L435" s="202"/>
      <c r="M435" s="203"/>
      <c r="N435" s="204"/>
      <c r="O435" s="204"/>
      <c r="P435" s="204"/>
      <c r="Q435" s="204"/>
      <c r="R435" s="204"/>
      <c r="S435" s="204"/>
      <c r="T435" s="205"/>
      <c r="AT435" s="206" t="s">
        <v>146</v>
      </c>
      <c r="AU435" s="206" t="s">
        <v>91</v>
      </c>
      <c r="AV435" s="13" t="s">
        <v>91</v>
      </c>
      <c r="AW435" s="13" t="s">
        <v>41</v>
      </c>
      <c r="AX435" s="13" t="s">
        <v>81</v>
      </c>
      <c r="AY435" s="206" t="s">
        <v>133</v>
      </c>
    </row>
    <row r="436" spans="1:65" s="13" customFormat="1">
      <c r="B436" s="196"/>
      <c r="C436" s="197"/>
      <c r="D436" s="189" t="s">
        <v>146</v>
      </c>
      <c r="E436" s="198" t="s">
        <v>35</v>
      </c>
      <c r="F436" s="199" t="s">
        <v>478</v>
      </c>
      <c r="G436" s="197"/>
      <c r="H436" s="200">
        <v>6.0140000000000002</v>
      </c>
      <c r="I436" s="201"/>
      <c r="J436" s="197"/>
      <c r="K436" s="197"/>
      <c r="L436" s="202"/>
      <c r="M436" s="203"/>
      <c r="N436" s="204"/>
      <c r="O436" s="204"/>
      <c r="P436" s="204"/>
      <c r="Q436" s="204"/>
      <c r="R436" s="204"/>
      <c r="S436" s="204"/>
      <c r="T436" s="205"/>
      <c r="AT436" s="206" t="s">
        <v>146</v>
      </c>
      <c r="AU436" s="206" t="s">
        <v>91</v>
      </c>
      <c r="AV436" s="13" t="s">
        <v>91</v>
      </c>
      <c r="AW436" s="13" t="s">
        <v>41</v>
      </c>
      <c r="AX436" s="13" t="s">
        <v>81</v>
      </c>
      <c r="AY436" s="206" t="s">
        <v>133</v>
      </c>
    </row>
    <row r="437" spans="1:65" s="14" customFormat="1">
      <c r="B437" s="207"/>
      <c r="C437" s="208"/>
      <c r="D437" s="189" t="s">
        <v>146</v>
      </c>
      <c r="E437" s="209" t="s">
        <v>35</v>
      </c>
      <c r="F437" s="210" t="s">
        <v>148</v>
      </c>
      <c r="G437" s="208"/>
      <c r="H437" s="211">
        <v>803.56399999999996</v>
      </c>
      <c r="I437" s="212"/>
      <c r="J437" s="208"/>
      <c r="K437" s="208"/>
      <c r="L437" s="213"/>
      <c r="M437" s="214"/>
      <c r="N437" s="215"/>
      <c r="O437" s="215"/>
      <c r="P437" s="215"/>
      <c r="Q437" s="215"/>
      <c r="R437" s="215"/>
      <c r="S437" s="215"/>
      <c r="T437" s="216"/>
      <c r="AT437" s="217" t="s">
        <v>146</v>
      </c>
      <c r="AU437" s="217" t="s">
        <v>91</v>
      </c>
      <c r="AV437" s="14" t="s">
        <v>140</v>
      </c>
      <c r="AW437" s="14" t="s">
        <v>41</v>
      </c>
      <c r="AX437" s="14" t="s">
        <v>81</v>
      </c>
      <c r="AY437" s="217" t="s">
        <v>133</v>
      </c>
    </row>
    <row r="438" spans="1:65" s="13" customFormat="1">
      <c r="B438" s="196"/>
      <c r="C438" s="197"/>
      <c r="D438" s="189" t="s">
        <v>146</v>
      </c>
      <c r="E438" s="198" t="s">
        <v>35</v>
      </c>
      <c r="F438" s="199" t="s">
        <v>479</v>
      </c>
      <c r="G438" s="197"/>
      <c r="H438" s="200">
        <v>803.6</v>
      </c>
      <c r="I438" s="201"/>
      <c r="J438" s="197"/>
      <c r="K438" s="197"/>
      <c r="L438" s="202"/>
      <c r="M438" s="203"/>
      <c r="N438" s="204"/>
      <c r="O438" s="204"/>
      <c r="P438" s="204"/>
      <c r="Q438" s="204"/>
      <c r="R438" s="204"/>
      <c r="S438" s="204"/>
      <c r="T438" s="205"/>
      <c r="AT438" s="206" t="s">
        <v>146</v>
      </c>
      <c r="AU438" s="206" t="s">
        <v>91</v>
      </c>
      <c r="AV438" s="13" t="s">
        <v>91</v>
      </c>
      <c r="AW438" s="13" t="s">
        <v>41</v>
      </c>
      <c r="AX438" s="13" t="s">
        <v>81</v>
      </c>
      <c r="AY438" s="206" t="s">
        <v>133</v>
      </c>
    </row>
    <row r="439" spans="1:65" s="14" customFormat="1">
      <c r="B439" s="207"/>
      <c r="C439" s="208"/>
      <c r="D439" s="189" t="s">
        <v>146</v>
      </c>
      <c r="E439" s="209" t="s">
        <v>35</v>
      </c>
      <c r="F439" s="210" t="s">
        <v>148</v>
      </c>
      <c r="G439" s="208"/>
      <c r="H439" s="211">
        <v>803.6</v>
      </c>
      <c r="I439" s="212"/>
      <c r="J439" s="208"/>
      <c r="K439" s="208"/>
      <c r="L439" s="213"/>
      <c r="M439" s="214"/>
      <c r="N439" s="215"/>
      <c r="O439" s="215"/>
      <c r="P439" s="215"/>
      <c r="Q439" s="215"/>
      <c r="R439" s="215"/>
      <c r="S439" s="215"/>
      <c r="T439" s="216"/>
      <c r="AT439" s="217" t="s">
        <v>146</v>
      </c>
      <c r="AU439" s="217" t="s">
        <v>91</v>
      </c>
      <c r="AV439" s="14" t="s">
        <v>140</v>
      </c>
      <c r="AW439" s="14" t="s">
        <v>41</v>
      </c>
      <c r="AX439" s="14" t="s">
        <v>89</v>
      </c>
      <c r="AY439" s="217" t="s">
        <v>133</v>
      </c>
    </row>
    <row r="440" spans="1:65" s="2" customFormat="1" ht="24.15" customHeight="1">
      <c r="A440" s="37"/>
      <c r="B440" s="38"/>
      <c r="C440" s="176" t="s">
        <v>480</v>
      </c>
      <c r="D440" s="176" t="s">
        <v>135</v>
      </c>
      <c r="E440" s="177" t="s">
        <v>481</v>
      </c>
      <c r="F440" s="178" t="s">
        <v>482</v>
      </c>
      <c r="G440" s="179" t="s">
        <v>138</v>
      </c>
      <c r="H440" s="180">
        <v>23</v>
      </c>
      <c r="I440" s="181"/>
      <c r="J440" s="182">
        <f>ROUND(I440*H440,2)</f>
        <v>0</v>
      </c>
      <c r="K440" s="178" t="s">
        <v>139</v>
      </c>
      <c r="L440" s="42"/>
      <c r="M440" s="183" t="s">
        <v>35</v>
      </c>
      <c r="N440" s="184" t="s">
        <v>52</v>
      </c>
      <c r="O440" s="67"/>
      <c r="P440" s="185">
        <f>O440*H440</f>
        <v>0</v>
      </c>
      <c r="Q440" s="185">
        <v>0</v>
      </c>
      <c r="R440" s="185">
        <f>Q440*H440</f>
        <v>0</v>
      </c>
      <c r="S440" s="185">
        <v>0</v>
      </c>
      <c r="T440" s="186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87" t="s">
        <v>140</v>
      </c>
      <c r="AT440" s="187" t="s">
        <v>135</v>
      </c>
      <c r="AU440" s="187" t="s">
        <v>91</v>
      </c>
      <c r="AY440" s="19" t="s">
        <v>133</v>
      </c>
      <c r="BE440" s="188">
        <f>IF(N440="základní",J440,0)</f>
        <v>0</v>
      </c>
      <c r="BF440" s="188">
        <f>IF(N440="snížená",J440,0)</f>
        <v>0</v>
      </c>
      <c r="BG440" s="188">
        <f>IF(N440="zákl. přenesená",J440,0)</f>
        <v>0</v>
      </c>
      <c r="BH440" s="188">
        <f>IF(N440="sníž. přenesená",J440,0)</f>
        <v>0</v>
      </c>
      <c r="BI440" s="188">
        <f>IF(N440="nulová",J440,0)</f>
        <v>0</v>
      </c>
      <c r="BJ440" s="19" t="s">
        <v>89</v>
      </c>
      <c r="BK440" s="188">
        <f>ROUND(I440*H440,2)</f>
        <v>0</v>
      </c>
      <c r="BL440" s="19" t="s">
        <v>140</v>
      </c>
      <c r="BM440" s="187" t="s">
        <v>483</v>
      </c>
    </row>
    <row r="441" spans="1:65" s="2" customFormat="1" ht="28.8">
      <c r="A441" s="37"/>
      <c r="B441" s="38"/>
      <c r="C441" s="39"/>
      <c r="D441" s="189" t="s">
        <v>142</v>
      </c>
      <c r="E441" s="39"/>
      <c r="F441" s="190" t="s">
        <v>484</v>
      </c>
      <c r="G441" s="39"/>
      <c r="H441" s="39"/>
      <c r="I441" s="191"/>
      <c r="J441" s="39"/>
      <c r="K441" s="39"/>
      <c r="L441" s="42"/>
      <c r="M441" s="192"/>
      <c r="N441" s="193"/>
      <c r="O441" s="67"/>
      <c r="P441" s="67"/>
      <c r="Q441" s="67"/>
      <c r="R441" s="67"/>
      <c r="S441" s="67"/>
      <c r="T441" s="68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T441" s="19" t="s">
        <v>142</v>
      </c>
      <c r="AU441" s="19" t="s">
        <v>91</v>
      </c>
    </row>
    <row r="442" spans="1:65" s="2" customFormat="1">
      <c r="A442" s="37"/>
      <c r="B442" s="38"/>
      <c r="C442" s="39"/>
      <c r="D442" s="194" t="s">
        <v>144</v>
      </c>
      <c r="E442" s="39"/>
      <c r="F442" s="195" t="s">
        <v>485</v>
      </c>
      <c r="G442" s="39"/>
      <c r="H442" s="39"/>
      <c r="I442" s="191"/>
      <c r="J442" s="39"/>
      <c r="K442" s="39"/>
      <c r="L442" s="42"/>
      <c r="M442" s="192"/>
      <c r="N442" s="193"/>
      <c r="O442" s="67"/>
      <c r="P442" s="67"/>
      <c r="Q442" s="67"/>
      <c r="R442" s="67"/>
      <c r="S442" s="67"/>
      <c r="T442" s="68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9" t="s">
        <v>144</v>
      </c>
      <c r="AU442" s="19" t="s">
        <v>91</v>
      </c>
    </row>
    <row r="443" spans="1:65" s="13" customFormat="1">
      <c r="B443" s="196"/>
      <c r="C443" s="197"/>
      <c r="D443" s="189" t="s">
        <v>146</v>
      </c>
      <c r="E443" s="198" t="s">
        <v>35</v>
      </c>
      <c r="F443" s="199" t="s">
        <v>413</v>
      </c>
      <c r="G443" s="197"/>
      <c r="H443" s="200">
        <v>23</v>
      </c>
      <c r="I443" s="201"/>
      <c r="J443" s="197"/>
      <c r="K443" s="197"/>
      <c r="L443" s="202"/>
      <c r="M443" s="203"/>
      <c r="N443" s="204"/>
      <c r="O443" s="204"/>
      <c r="P443" s="204"/>
      <c r="Q443" s="204"/>
      <c r="R443" s="204"/>
      <c r="S443" s="204"/>
      <c r="T443" s="205"/>
      <c r="AT443" s="206" t="s">
        <v>146</v>
      </c>
      <c r="AU443" s="206" t="s">
        <v>91</v>
      </c>
      <c r="AV443" s="13" t="s">
        <v>91</v>
      </c>
      <c r="AW443" s="13" t="s">
        <v>41</v>
      </c>
      <c r="AX443" s="13" t="s">
        <v>81</v>
      </c>
      <c r="AY443" s="206" t="s">
        <v>133</v>
      </c>
    </row>
    <row r="444" spans="1:65" s="14" customFormat="1">
      <c r="B444" s="207"/>
      <c r="C444" s="208"/>
      <c r="D444" s="189" t="s">
        <v>146</v>
      </c>
      <c r="E444" s="209" t="s">
        <v>35</v>
      </c>
      <c r="F444" s="210" t="s">
        <v>148</v>
      </c>
      <c r="G444" s="208"/>
      <c r="H444" s="211">
        <v>23</v>
      </c>
      <c r="I444" s="212"/>
      <c r="J444" s="208"/>
      <c r="K444" s="208"/>
      <c r="L444" s="213"/>
      <c r="M444" s="214"/>
      <c r="N444" s="215"/>
      <c r="O444" s="215"/>
      <c r="P444" s="215"/>
      <c r="Q444" s="215"/>
      <c r="R444" s="215"/>
      <c r="S444" s="215"/>
      <c r="T444" s="216"/>
      <c r="AT444" s="217" t="s">
        <v>146</v>
      </c>
      <c r="AU444" s="217" t="s">
        <v>91</v>
      </c>
      <c r="AV444" s="14" t="s">
        <v>140</v>
      </c>
      <c r="AW444" s="14" t="s">
        <v>41</v>
      </c>
      <c r="AX444" s="14" t="s">
        <v>89</v>
      </c>
      <c r="AY444" s="217" t="s">
        <v>133</v>
      </c>
    </row>
    <row r="445" spans="1:65" s="2" customFormat="1" ht="24.15" customHeight="1">
      <c r="A445" s="37"/>
      <c r="B445" s="38"/>
      <c r="C445" s="176" t="s">
        <v>244</v>
      </c>
      <c r="D445" s="176" t="s">
        <v>135</v>
      </c>
      <c r="E445" s="177" t="s">
        <v>486</v>
      </c>
      <c r="F445" s="178" t="s">
        <v>487</v>
      </c>
      <c r="G445" s="179" t="s">
        <v>248</v>
      </c>
      <c r="H445" s="180">
        <v>336.25</v>
      </c>
      <c r="I445" s="181"/>
      <c r="J445" s="182">
        <f>ROUND(I445*H445,2)</f>
        <v>0</v>
      </c>
      <c r="K445" s="178" t="s">
        <v>139</v>
      </c>
      <c r="L445" s="42"/>
      <c r="M445" s="183" t="s">
        <v>35</v>
      </c>
      <c r="N445" s="184" t="s">
        <v>52</v>
      </c>
      <c r="O445" s="67"/>
      <c r="P445" s="185">
        <f>O445*H445</f>
        <v>0</v>
      </c>
      <c r="Q445" s="185">
        <v>0</v>
      </c>
      <c r="R445" s="185">
        <f>Q445*H445</f>
        <v>0</v>
      </c>
      <c r="S445" s="185">
        <v>0</v>
      </c>
      <c r="T445" s="186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87" t="s">
        <v>140</v>
      </c>
      <c r="AT445" s="187" t="s">
        <v>135</v>
      </c>
      <c r="AU445" s="187" t="s">
        <v>91</v>
      </c>
      <c r="AY445" s="19" t="s">
        <v>133</v>
      </c>
      <c r="BE445" s="188">
        <f>IF(N445="základní",J445,0)</f>
        <v>0</v>
      </c>
      <c r="BF445" s="188">
        <f>IF(N445="snížená",J445,0)</f>
        <v>0</v>
      </c>
      <c r="BG445" s="188">
        <f>IF(N445="zákl. přenesená",J445,0)</f>
        <v>0</v>
      </c>
      <c r="BH445" s="188">
        <f>IF(N445="sníž. přenesená",J445,0)</f>
        <v>0</v>
      </c>
      <c r="BI445" s="188">
        <f>IF(N445="nulová",J445,0)</f>
        <v>0</v>
      </c>
      <c r="BJ445" s="19" t="s">
        <v>89</v>
      </c>
      <c r="BK445" s="188">
        <f>ROUND(I445*H445,2)</f>
        <v>0</v>
      </c>
      <c r="BL445" s="19" t="s">
        <v>140</v>
      </c>
      <c r="BM445" s="187" t="s">
        <v>488</v>
      </c>
    </row>
    <row r="446" spans="1:65" s="2" customFormat="1" ht="19.2">
      <c r="A446" s="37"/>
      <c r="B446" s="38"/>
      <c r="C446" s="39"/>
      <c r="D446" s="189" t="s">
        <v>142</v>
      </c>
      <c r="E446" s="39"/>
      <c r="F446" s="190" t="s">
        <v>487</v>
      </c>
      <c r="G446" s="39"/>
      <c r="H446" s="39"/>
      <c r="I446" s="191"/>
      <c r="J446" s="39"/>
      <c r="K446" s="39"/>
      <c r="L446" s="42"/>
      <c r="M446" s="192"/>
      <c r="N446" s="193"/>
      <c r="O446" s="67"/>
      <c r="P446" s="67"/>
      <c r="Q446" s="67"/>
      <c r="R446" s="67"/>
      <c r="S446" s="67"/>
      <c r="T446" s="68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9" t="s">
        <v>142</v>
      </c>
      <c r="AU446" s="19" t="s">
        <v>91</v>
      </c>
    </row>
    <row r="447" spans="1:65" s="13" customFormat="1" ht="20.399999999999999">
      <c r="B447" s="196"/>
      <c r="C447" s="197"/>
      <c r="D447" s="189" t="s">
        <v>146</v>
      </c>
      <c r="E447" s="198" t="s">
        <v>35</v>
      </c>
      <c r="F447" s="199" t="s">
        <v>489</v>
      </c>
      <c r="G447" s="197"/>
      <c r="H447" s="200">
        <v>111.663</v>
      </c>
      <c r="I447" s="201"/>
      <c r="J447" s="197"/>
      <c r="K447" s="197"/>
      <c r="L447" s="202"/>
      <c r="M447" s="203"/>
      <c r="N447" s="204"/>
      <c r="O447" s="204"/>
      <c r="P447" s="204"/>
      <c r="Q447" s="204"/>
      <c r="R447" s="204"/>
      <c r="S447" s="204"/>
      <c r="T447" s="205"/>
      <c r="AT447" s="206" t="s">
        <v>146</v>
      </c>
      <c r="AU447" s="206" t="s">
        <v>91</v>
      </c>
      <c r="AV447" s="13" t="s">
        <v>91</v>
      </c>
      <c r="AW447" s="13" t="s">
        <v>41</v>
      </c>
      <c r="AX447" s="13" t="s">
        <v>81</v>
      </c>
      <c r="AY447" s="206" t="s">
        <v>133</v>
      </c>
    </row>
    <row r="448" spans="1:65" s="13" customFormat="1" ht="30.6">
      <c r="B448" s="196"/>
      <c r="C448" s="197"/>
      <c r="D448" s="189" t="s">
        <v>146</v>
      </c>
      <c r="E448" s="198" t="s">
        <v>35</v>
      </c>
      <c r="F448" s="199" t="s">
        <v>490</v>
      </c>
      <c r="G448" s="197"/>
      <c r="H448" s="200">
        <v>64.183999999999997</v>
      </c>
      <c r="I448" s="201"/>
      <c r="J448" s="197"/>
      <c r="K448" s="197"/>
      <c r="L448" s="202"/>
      <c r="M448" s="203"/>
      <c r="N448" s="204"/>
      <c r="O448" s="204"/>
      <c r="P448" s="204"/>
      <c r="Q448" s="204"/>
      <c r="R448" s="204"/>
      <c r="S448" s="204"/>
      <c r="T448" s="205"/>
      <c r="AT448" s="206" t="s">
        <v>146</v>
      </c>
      <c r="AU448" s="206" t="s">
        <v>91</v>
      </c>
      <c r="AV448" s="13" t="s">
        <v>91</v>
      </c>
      <c r="AW448" s="13" t="s">
        <v>41</v>
      </c>
      <c r="AX448" s="13" t="s">
        <v>81</v>
      </c>
      <c r="AY448" s="206" t="s">
        <v>133</v>
      </c>
    </row>
    <row r="449" spans="2:51" s="13" customFormat="1">
      <c r="B449" s="196"/>
      <c r="C449" s="197"/>
      <c r="D449" s="189" t="s">
        <v>146</v>
      </c>
      <c r="E449" s="198" t="s">
        <v>35</v>
      </c>
      <c r="F449" s="199" t="s">
        <v>491</v>
      </c>
      <c r="G449" s="197"/>
      <c r="H449" s="200">
        <v>2.177</v>
      </c>
      <c r="I449" s="201"/>
      <c r="J449" s="197"/>
      <c r="K449" s="197"/>
      <c r="L449" s="202"/>
      <c r="M449" s="203"/>
      <c r="N449" s="204"/>
      <c r="O449" s="204"/>
      <c r="P449" s="204"/>
      <c r="Q449" s="204"/>
      <c r="R449" s="204"/>
      <c r="S449" s="204"/>
      <c r="T449" s="205"/>
      <c r="AT449" s="206" t="s">
        <v>146</v>
      </c>
      <c r="AU449" s="206" t="s">
        <v>91</v>
      </c>
      <c r="AV449" s="13" t="s">
        <v>91</v>
      </c>
      <c r="AW449" s="13" t="s">
        <v>41</v>
      </c>
      <c r="AX449" s="13" t="s">
        <v>81</v>
      </c>
      <c r="AY449" s="206" t="s">
        <v>133</v>
      </c>
    </row>
    <row r="450" spans="2:51" s="13" customFormat="1">
      <c r="B450" s="196"/>
      <c r="C450" s="197"/>
      <c r="D450" s="189" t="s">
        <v>146</v>
      </c>
      <c r="E450" s="198" t="s">
        <v>35</v>
      </c>
      <c r="F450" s="199" t="s">
        <v>492</v>
      </c>
      <c r="G450" s="197"/>
      <c r="H450" s="200">
        <v>2.0619999999999998</v>
      </c>
      <c r="I450" s="201"/>
      <c r="J450" s="197"/>
      <c r="K450" s="197"/>
      <c r="L450" s="202"/>
      <c r="M450" s="203"/>
      <c r="N450" s="204"/>
      <c r="O450" s="204"/>
      <c r="P450" s="204"/>
      <c r="Q450" s="204"/>
      <c r="R450" s="204"/>
      <c r="S450" s="204"/>
      <c r="T450" s="205"/>
      <c r="AT450" s="206" t="s">
        <v>146</v>
      </c>
      <c r="AU450" s="206" t="s">
        <v>91</v>
      </c>
      <c r="AV450" s="13" t="s">
        <v>91</v>
      </c>
      <c r="AW450" s="13" t="s">
        <v>41</v>
      </c>
      <c r="AX450" s="13" t="s">
        <v>81</v>
      </c>
      <c r="AY450" s="206" t="s">
        <v>133</v>
      </c>
    </row>
    <row r="451" spans="2:51" s="15" customFormat="1">
      <c r="B451" s="218"/>
      <c r="C451" s="219"/>
      <c r="D451" s="189" t="s">
        <v>146</v>
      </c>
      <c r="E451" s="220" t="s">
        <v>35</v>
      </c>
      <c r="F451" s="221" t="s">
        <v>224</v>
      </c>
      <c r="G451" s="219"/>
      <c r="H451" s="222">
        <v>180.08600000000001</v>
      </c>
      <c r="I451" s="223"/>
      <c r="J451" s="219"/>
      <c r="K451" s="219"/>
      <c r="L451" s="224"/>
      <c r="M451" s="225"/>
      <c r="N451" s="226"/>
      <c r="O451" s="226"/>
      <c r="P451" s="226"/>
      <c r="Q451" s="226"/>
      <c r="R451" s="226"/>
      <c r="S451" s="226"/>
      <c r="T451" s="227"/>
      <c r="AT451" s="228" t="s">
        <v>146</v>
      </c>
      <c r="AU451" s="228" t="s">
        <v>91</v>
      </c>
      <c r="AV451" s="15" t="s">
        <v>156</v>
      </c>
      <c r="AW451" s="15" t="s">
        <v>41</v>
      </c>
      <c r="AX451" s="15" t="s">
        <v>81</v>
      </c>
      <c r="AY451" s="228" t="s">
        <v>133</v>
      </c>
    </row>
    <row r="452" spans="2:51" s="16" customFormat="1">
      <c r="B452" s="229"/>
      <c r="C452" s="230"/>
      <c r="D452" s="189" t="s">
        <v>146</v>
      </c>
      <c r="E452" s="231" t="s">
        <v>35</v>
      </c>
      <c r="F452" s="232" t="s">
        <v>493</v>
      </c>
      <c r="G452" s="230"/>
      <c r="H452" s="231" t="s">
        <v>35</v>
      </c>
      <c r="I452" s="233"/>
      <c r="J452" s="230"/>
      <c r="K452" s="230"/>
      <c r="L452" s="234"/>
      <c r="M452" s="235"/>
      <c r="N452" s="236"/>
      <c r="O452" s="236"/>
      <c r="P452" s="236"/>
      <c r="Q452" s="236"/>
      <c r="R452" s="236"/>
      <c r="S452" s="236"/>
      <c r="T452" s="237"/>
      <c r="AT452" s="238" t="s">
        <v>146</v>
      </c>
      <c r="AU452" s="238" t="s">
        <v>91</v>
      </c>
      <c r="AV452" s="16" t="s">
        <v>89</v>
      </c>
      <c r="AW452" s="16" t="s">
        <v>41</v>
      </c>
      <c r="AX452" s="16" t="s">
        <v>81</v>
      </c>
      <c r="AY452" s="238" t="s">
        <v>133</v>
      </c>
    </row>
    <row r="453" spans="2:51" s="13" customFormat="1">
      <c r="B453" s="196"/>
      <c r="C453" s="197"/>
      <c r="D453" s="189" t="s">
        <v>146</v>
      </c>
      <c r="E453" s="198" t="s">
        <v>35</v>
      </c>
      <c r="F453" s="199" t="s">
        <v>494</v>
      </c>
      <c r="G453" s="197"/>
      <c r="H453" s="200">
        <v>75.622</v>
      </c>
      <c r="I453" s="201"/>
      <c r="J453" s="197"/>
      <c r="K453" s="197"/>
      <c r="L453" s="202"/>
      <c r="M453" s="203"/>
      <c r="N453" s="204"/>
      <c r="O453" s="204"/>
      <c r="P453" s="204"/>
      <c r="Q453" s="204"/>
      <c r="R453" s="204"/>
      <c r="S453" s="204"/>
      <c r="T453" s="205"/>
      <c r="AT453" s="206" t="s">
        <v>146</v>
      </c>
      <c r="AU453" s="206" t="s">
        <v>91</v>
      </c>
      <c r="AV453" s="13" t="s">
        <v>91</v>
      </c>
      <c r="AW453" s="13" t="s">
        <v>41</v>
      </c>
      <c r="AX453" s="13" t="s">
        <v>81</v>
      </c>
      <c r="AY453" s="206" t="s">
        <v>133</v>
      </c>
    </row>
    <row r="454" spans="2:51" s="13" customFormat="1">
      <c r="B454" s="196"/>
      <c r="C454" s="197"/>
      <c r="D454" s="189" t="s">
        <v>146</v>
      </c>
      <c r="E454" s="198" t="s">
        <v>35</v>
      </c>
      <c r="F454" s="199" t="s">
        <v>495</v>
      </c>
      <c r="G454" s="197"/>
      <c r="H454" s="200">
        <v>2.8010000000000002</v>
      </c>
      <c r="I454" s="201"/>
      <c r="J454" s="197"/>
      <c r="K454" s="197"/>
      <c r="L454" s="202"/>
      <c r="M454" s="203"/>
      <c r="N454" s="204"/>
      <c r="O454" s="204"/>
      <c r="P454" s="204"/>
      <c r="Q454" s="204"/>
      <c r="R454" s="204"/>
      <c r="S454" s="204"/>
      <c r="T454" s="205"/>
      <c r="AT454" s="206" t="s">
        <v>146</v>
      </c>
      <c r="AU454" s="206" t="s">
        <v>91</v>
      </c>
      <c r="AV454" s="13" t="s">
        <v>91</v>
      </c>
      <c r="AW454" s="13" t="s">
        <v>41</v>
      </c>
      <c r="AX454" s="13" t="s">
        <v>81</v>
      </c>
      <c r="AY454" s="206" t="s">
        <v>133</v>
      </c>
    </row>
    <row r="455" spans="2:51" s="15" customFormat="1">
      <c r="B455" s="218"/>
      <c r="C455" s="219"/>
      <c r="D455" s="189" t="s">
        <v>146</v>
      </c>
      <c r="E455" s="220" t="s">
        <v>35</v>
      </c>
      <c r="F455" s="221" t="s">
        <v>224</v>
      </c>
      <c r="G455" s="219"/>
      <c r="H455" s="222">
        <v>78.423000000000002</v>
      </c>
      <c r="I455" s="223"/>
      <c r="J455" s="219"/>
      <c r="K455" s="219"/>
      <c r="L455" s="224"/>
      <c r="M455" s="225"/>
      <c r="N455" s="226"/>
      <c r="O455" s="226"/>
      <c r="P455" s="226"/>
      <c r="Q455" s="226"/>
      <c r="R455" s="226"/>
      <c r="S455" s="226"/>
      <c r="T455" s="227"/>
      <c r="AT455" s="228" t="s">
        <v>146</v>
      </c>
      <c r="AU455" s="228" t="s">
        <v>91</v>
      </c>
      <c r="AV455" s="15" t="s">
        <v>156</v>
      </c>
      <c r="AW455" s="15" t="s">
        <v>41</v>
      </c>
      <c r="AX455" s="15" t="s">
        <v>81</v>
      </c>
      <c r="AY455" s="228" t="s">
        <v>133</v>
      </c>
    </row>
    <row r="456" spans="2:51" s="16" customFormat="1">
      <c r="B456" s="229"/>
      <c r="C456" s="230"/>
      <c r="D456" s="189" t="s">
        <v>146</v>
      </c>
      <c r="E456" s="231" t="s">
        <v>35</v>
      </c>
      <c r="F456" s="232" t="s">
        <v>496</v>
      </c>
      <c r="G456" s="230"/>
      <c r="H456" s="231" t="s">
        <v>35</v>
      </c>
      <c r="I456" s="233"/>
      <c r="J456" s="230"/>
      <c r="K456" s="230"/>
      <c r="L456" s="234"/>
      <c r="M456" s="235"/>
      <c r="N456" s="236"/>
      <c r="O456" s="236"/>
      <c r="P456" s="236"/>
      <c r="Q456" s="236"/>
      <c r="R456" s="236"/>
      <c r="S456" s="236"/>
      <c r="T456" s="237"/>
      <c r="AT456" s="238" t="s">
        <v>146</v>
      </c>
      <c r="AU456" s="238" t="s">
        <v>91</v>
      </c>
      <c r="AV456" s="16" t="s">
        <v>89</v>
      </c>
      <c r="AW456" s="16" t="s">
        <v>41</v>
      </c>
      <c r="AX456" s="16" t="s">
        <v>81</v>
      </c>
      <c r="AY456" s="238" t="s">
        <v>133</v>
      </c>
    </row>
    <row r="457" spans="2:51" s="13" customFormat="1">
      <c r="B457" s="196"/>
      <c r="C457" s="197"/>
      <c r="D457" s="189" t="s">
        <v>146</v>
      </c>
      <c r="E457" s="198" t="s">
        <v>35</v>
      </c>
      <c r="F457" s="199" t="s">
        <v>497</v>
      </c>
      <c r="G457" s="197"/>
      <c r="H457" s="200">
        <v>7.0549999999999997</v>
      </c>
      <c r="I457" s="201"/>
      <c r="J457" s="197"/>
      <c r="K457" s="197"/>
      <c r="L457" s="202"/>
      <c r="M457" s="203"/>
      <c r="N457" s="204"/>
      <c r="O457" s="204"/>
      <c r="P457" s="204"/>
      <c r="Q457" s="204"/>
      <c r="R457" s="204"/>
      <c r="S457" s="204"/>
      <c r="T457" s="205"/>
      <c r="AT457" s="206" t="s">
        <v>146</v>
      </c>
      <c r="AU457" s="206" t="s">
        <v>91</v>
      </c>
      <c r="AV457" s="13" t="s">
        <v>91</v>
      </c>
      <c r="AW457" s="13" t="s">
        <v>41</v>
      </c>
      <c r="AX457" s="13" t="s">
        <v>81</v>
      </c>
      <c r="AY457" s="206" t="s">
        <v>133</v>
      </c>
    </row>
    <row r="458" spans="2:51" s="13" customFormat="1">
      <c r="B458" s="196"/>
      <c r="C458" s="197"/>
      <c r="D458" s="189" t="s">
        <v>146</v>
      </c>
      <c r="E458" s="198" t="s">
        <v>35</v>
      </c>
      <c r="F458" s="199" t="s">
        <v>498</v>
      </c>
      <c r="G458" s="197"/>
      <c r="H458" s="200">
        <v>8.5210000000000008</v>
      </c>
      <c r="I458" s="201"/>
      <c r="J458" s="197"/>
      <c r="K458" s="197"/>
      <c r="L458" s="202"/>
      <c r="M458" s="203"/>
      <c r="N458" s="204"/>
      <c r="O458" s="204"/>
      <c r="P458" s="204"/>
      <c r="Q458" s="204"/>
      <c r="R458" s="204"/>
      <c r="S458" s="204"/>
      <c r="T458" s="205"/>
      <c r="AT458" s="206" t="s">
        <v>146</v>
      </c>
      <c r="AU458" s="206" t="s">
        <v>91</v>
      </c>
      <c r="AV458" s="13" t="s">
        <v>91</v>
      </c>
      <c r="AW458" s="13" t="s">
        <v>41</v>
      </c>
      <c r="AX458" s="13" t="s">
        <v>81</v>
      </c>
      <c r="AY458" s="206" t="s">
        <v>133</v>
      </c>
    </row>
    <row r="459" spans="2:51" s="13" customFormat="1">
      <c r="B459" s="196"/>
      <c r="C459" s="197"/>
      <c r="D459" s="189" t="s">
        <v>146</v>
      </c>
      <c r="E459" s="198" t="s">
        <v>35</v>
      </c>
      <c r="F459" s="199" t="s">
        <v>499</v>
      </c>
      <c r="G459" s="197"/>
      <c r="H459" s="200">
        <v>10.542999999999999</v>
      </c>
      <c r="I459" s="201"/>
      <c r="J459" s="197"/>
      <c r="K459" s="197"/>
      <c r="L459" s="202"/>
      <c r="M459" s="203"/>
      <c r="N459" s="204"/>
      <c r="O459" s="204"/>
      <c r="P459" s="204"/>
      <c r="Q459" s="204"/>
      <c r="R459" s="204"/>
      <c r="S459" s="204"/>
      <c r="T459" s="205"/>
      <c r="AT459" s="206" t="s">
        <v>146</v>
      </c>
      <c r="AU459" s="206" t="s">
        <v>91</v>
      </c>
      <c r="AV459" s="13" t="s">
        <v>91</v>
      </c>
      <c r="AW459" s="13" t="s">
        <v>41</v>
      </c>
      <c r="AX459" s="13" t="s">
        <v>81</v>
      </c>
      <c r="AY459" s="206" t="s">
        <v>133</v>
      </c>
    </row>
    <row r="460" spans="2:51" s="13" customFormat="1">
      <c r="B460" s="196"/>
      <c r="C460" s="197"/>
      <c r="D460" s="189" t="s">
        <v>146</v>
      </c>
      <c r="E460" s="198" t="s">
        <v>35</v>
      </c>
      <c r="F460" s="199" t="s">
        <v>500</v>
      </c>
      <c r="G460" s="197"/>
      <c r="H460" s="200">
        <v>9.2050000000000001</v>
      </c>
      <c r="I460" s="201"/>
      <c r="J460" s="197"/>
      <c r="K460" s="197"/>
      <c r="L460" s="202"/>
      <c r="M460" s="203"/>
      <c r="N460" s="204"/>
      <c r="O460" s="204"/>
      <c r="P460" s="204"/>
      <c r="Q460" s="204"/>
      <c r="R460" s="204"/>
      <c r="S460" s="204"/>
      <c r="T460" s="205"/>
      <c r="AT460" s="206" t="s">
        <v>146</v>
      </c>
      <c r="AU460" s="206" t="s">
        <v>91</v>
      </c>
      <c r="AV460" s="13" t="s">
        <v>91</v>
      </c>
      <c r="AW460" s="13" t="s">
        <v>41</v>
      </c>
      <c r="AX460" s="13" t="s">
        <v>81</v>
      </c>
      <c r="AY460" s="206" t="s">
        <v>133</v>
      </c>
    </row>
    <row r="461" spans="2:51" s="13" customFormat="1">
      <c r="B461" s="196"/>
      <c r="C461" s="197"/>
      <c r="D461" s="189" t="s">
        <v>146</v>
      </c>
      <c r="E461" s="198" t="s">
        <v>35</v>
      </c>
      <c r="F461" s="199" t="s">
        <v>501</v>
      </c>
      <c r="G461" s="197"/>
      <c r="H461" s="200">
        <v>8.9589999999999996</v>
      </c>
      <c r="I461" s="201"/>
      <c r="J461" s="197"/>
      <c r="K461" s="197"/>
      <c r="L461" s="202"/>
      <c r="M461" s="203"/>
      <c r="N461" s="204"/>
      <c r="O461" s="204"/>
      <c r="P461" s="204"/>
      <c r="Q461" s="204"/>
      <c r="R461" s="204"/>
      <c r="S461" s="204"/>
      <c r="T461" s="205"/>
      <c r="AT461" s="206" t="s">
        <v>146</v>
      </c>
      <c r="AU461" s="206" t="s">
        <v>91</v>
      </c>
      <c r="AV461" s="13" t="s">
        <v>91</v>
      </c>
      <c r="AW461" s="13" t="s">
        <v>41</v>
      </c>
      <c r="AX461" s="13" t="s">
        <v>81</v>
      </c>
      <c r="AY461" s="206" t="s">
        <v>133</v>
      </c>
    </row>
    <row r="462" spans="2:51" s="13" customFormat="1">
      <c r="B462" s="196"/>
      <c r="C462" s="197"/>
      <c r="D462" s="189" t="s">
        <v>146</v>
      </c>
      <c r="E462" s="198" t="s">
        <v>35</v>
      </c>
      <c r="F462" s="199" t="s">
        <v>502</v>
      </c>
      <c r="G462" s="197"/>
      <c r="H462" s="200">
        <v>8.9939999999999998</v>
      </c>
      <c r="I462" s="201"/>
      <c r="J462" s="197"/>
      <c r="K462" s="197"/>
      <c r="L462" s="202"/>
      <c r="M462" s="203"/>
      <c r="N462" s="204"/>
      <c r="O462" s="204"/>
      <c r="P462" s="204"/>
      <c r="Q462" s="204"/>
      <c r="R462" s="204"/>
      <c r="S462" s="204"/>
      <c r="T462" s="205"/>
      <c r="AT462" s="206" t="s">
        <v>146</v>
      </c>
      <c r="AU462" s="206" t="s">
        <v>91</v>
      </c>
      <c r="AV462" s="13" t="s">
        <v>91</v>
      </c>
      <c r="AW462" s="13" t="s">
        <v>41</v>
      </c>
      <c r="AX462" s="13" t="s">
        <v>81</v>
      </c>
      <c r="AY462" s="206" t="s">
        <v>133</v>
      </c>
    </row>
    <row r="463" spans="2:51" s="13" customFormat="1">
      <c r="B463" s="196"/>
      <c r="C463" s="197"/>
      <c r="D463" s="189" t="s">
        <v>146</v>
      </c>
      <c r="E463" s="198" t="s">
        <v>35</v>
      </c>
      <c r="F463" s="199" t="s">
        <v>503</v>
      </c>
      <c r="G463" s="197"/>
      <c r="H463" s="200">
        <v>9.24</v>
      </c>
      <c r="I463" s="201"/>
      <c r="J463" s="197"/>
      <c r="K463" s="197"/>
      <c r="L463" s="202"/>
      <c r="M463" s="203"/>
      <c r="N463" s="204"/>
      <c r="O463" s="204"/>
      <c r="P463" s="204"/>
      <c r="Q463" s="204"/>
      <c r="R463" s="204"/>
      <c r="S463" s="204"/>
      <c r="T463" s="205"/>
      <c r="AT463" s="206" t="s">
        <v>146</v>
      </c>
      <c r="AU463" s="206" t="s">
        <v>91</v>
      </c>
      <c r="AV463" s="13" t="s">
        <v>91</v>
      </c>
      <c r="AW463" s="13" t="s">
        <v>41</v>
      </c>
      <c r="AX463" s="13" t="s">
        <v>81</v>
      </c>
      <c r="AY463" s="206" t="s">
        <v>133</v>
      </c>
    </row>
    <row r="464" spans="2:51" s="13" customFormat="1">
      <c r="B464" s="196"/>
      <c r="C464" s="197"/>
      <c r="D464" s="189" t="s">
        <v>146</v>
      </c>
      <c r="E464" s="198" t="s">
        <v>35</v>
      </c>
      <c r="F464" s="199" t="s">
        <v>504</v>
      </c>
      <c r="G464" s="197"/>
      <c r="H464" s="200">
        <v>2.4670000000000001</v>
      </c>
      <c r="I464" s="201"/>
      <c r="J464" s="197"/>
      <c r="K464" s="197"/>
      <c r="L464" s="202"/>
      <c r="M464" s="203"/>
      <c r="N464" s="204"/>
      <c r="O464" s="204"/>
      <c r="P464" s="204"/>
      <c r="Q464" s="204"/>
      <c r="R464" s="204"/>
      <c r="S464" s="204"/>
      <c r="T464" s="205"/>
      <c r="AT464" s="206" t="s">
        <v>146</v>
      </c>
      <c r="AU464" s="206" t="s">
        <v>91</v>
      </c>
      <c r="AV464" s="13" t="s">
        <v>91</v>
      </c>
      <c r="AW464" s="13" t="s">
        <v>41</v>
      </c>
      <c r="AX464" s="13" t="s">
        <v>81</v>
      </c>
      <c r="AY464" s="206" t="s">
        <v>133</v>
      </c>
    </row>
    <row r="465" spans="1:65" s="13" customFormat="1">
      <c r="B465" s="196"/>
      <c r="C465" s="197"/>
      <c r="D465" s="189" t="s">
        <v>146</v>
      </c>
      <c r="E465" s="198" t="s">
        <v>35</v>
      </c>
      <c r="F465" s="199" t="s">
        <v>505</v>
      </c>
      <c r="G465" s="197"/>
      <c r="H465" s="200">
        <v>2.4670000000000001</v>
      </c>
      <c r="I465" s="201"/>
      <c r="J465" s="197"/>
      <c r="K465" s="197"/>
      <c r="L465" s="202"/>
      <c r="M465" s="203"/>
      <c r="N465" s="204"/>
      <c r="O465" s="204"/>
      <c r="P465" s="204"/>
      <c r="Q465" s="204"/>
      <c r="R465" s="204"/>
      <c r="S465" s="204"/>
      <c r="T465" s="205"/>
      <c r="AT465" s="206" t="s">
        <v>146</v>
      </c>
      <c r="AU465" s="206" t="s">
        <v>91</v>
      </c>
      <c r="AV465" s="13" t="s">
        <v>91</v>
      </c>
      <c r="AW465" s="13" t="s">
        <v>41</v>
      </c>
      <c r="AX465" s="13" t="s">
        <v>81</v>
      </c>
      <c r="AY465" s="206" t="s">
        <v>133</v>
      </c>
    </row>
    <row r="466" spans="1:65" s="13" customFormat="1">
      <c r="B466" s="196"/>
      <c r="C466" s="197"/>
      <c r="D466" s="189" t="s">
        <v>146</v>
      </c>
      <c r="E466" s="198" t="s">
        <v>35</v>
      </c>
      <c r="F466" s="199" t="s">
        <v>506</v>
      </c>
      <c r="G466" s="197"/>
      <c r="H466" s="200">
        <v>7.7290000000000001</v>
      </c>
      <c r="I466" s="201"/>
      <c r="J466" s="197"/>
      <c r="K466" s="197"/>
      <c r="L466" s="202"/>
      <c r="M466" s="203"/>
      <c r="N466" s="204"/>
      <c r="O466" s="204"/>
      <c r="P466" s="204"/>
      <c r="Q466" s="204"/>
      <c r="R466" s="204"/>
      <c r="S466" s="204"/>
      <c r="T466" s="205"/>
      <c r="AT466" s="206" t="s">
        <v>146</v>
      </c>
      <c r="AU466" s="206" t="s">
        <v>91</v>
      </c>
      <c r="AV466" s="13" t="s">
        <v>91</v>
      </c>
      <c r="AW466" s="13" t="s">
        <v>41</v>
      </c>
      <c r="AX466" s="13" t="s">
        <v>81</v>
      </c>
      <c r="AY466" s="206" t="s">
        <v>133</v>
      </c>
    </row>
    <row r="467" spans="1:65" s="15" customFormat="1">
      <c r="B467" s="218"/>
      <c r="C467" s="219"/>
      <c r="D467" s="189" t="s">
        <v>146</v>
      </c>
      <c r="E467" s="220" t="s">
        <v>35</v>
      </c>
      <c r="F467" s="221" t="s">
        <v>224</v>
      </c>
      <c r="G467" s="219"/>
      <c r="H467" s="222">
        <v>75.180000000000007</v>
      </c>
      <c r="I467" s="223"/>
      <c r="J467" s="219"/>
      <c r="K467" s="219"/>
      <c r="L467" s="224"/>
      <c r="M467" s="225"/>
      <c r="N467" s="226"/>
      <c r="O467" s="226"/>
      <c r="P467" s="226"/>
      <c r="Q467" s="226"/>
      <c r="R467" s="226"/>
      <c r="S467" s="226"/>
      <c r="T467" s="227"/>
      <c r="AT467" s="228" t="s">
        <v>146</v>
      </c>
      <c r="AU467" s="228" t="s">
        <v>91</v>
      </c>
      <c r="AV467" s="15" t="s">
        <v>156</v>
      </c>
      <c r="AW467" s="15" t="s">
        <v>41</v>
      </c>
      <c r="AX467" s="15" t="s">
        <v>81</v>
      </c>
      <c r="AY467" s="228" t="s">
        <v>133</v>
      </c>
    </row>
    <row r="468" spans="1:65" s="16" customFormat="1">
      <c r="B468" s="229"/>
      <c r="C468" s="230"/>
      <c r="D468" s="189" t="s">
        <v>146</v>
      </c>
      <c r="E468" s="231" t="s">
        <v>35</v>
      </c>
      <c r="F468" s="232" t="s">
        <v>507</v>
      </c>
      <c r="G468" s="230"/>
      <c r="H468" s="231" t="s">
        <v>35</v>
      </c>
      <c r="I468" s="233"/>
      <c r="J468" s="230"/>
      <c r="K468" s="230"/>
      <c r="L468" s="234"/>
      <c r="M468" s="235"/>
      <c r="N468" s="236"/>
      <c r="O468" s="236"/>
      <c r="P468" s="236"/>
      <c r="Q468" s="236"/>
      <c r="R468" s="236"/>
      <c r="S468" s="236"/>
      <c r="T468" s="237"/>
      <c r="AT468" s="238" t="s">
        <v>146</v>
      </c>
      <c r="AU468" s="238" t="s">
        <v>91</v>
      </c>
      <c r="AV468" s="16" t="s">
        <v>89</v>
      </c>
      <c r="AW468" s="16" t="s">
        <v>41</v>
      </c>
      <c r="AX468" s="16" t="s">
        <v>81</v>
      </c>
      <c r="AY468" s="238" t="s">
        <v>133</v>
      </c>
    </row>
    <row r="469" spans="1:65" s="13" customFormat="1">
      <c r="B469" s="196"/>
      <c r="C469" s="197"/>
      <c r="D469" s="189" t="s">
        <v>146</v>
      </c>
      <c r="E469" s="198" t="s">
        <v>35</v>
      </c>
      <c r="F469" s="199" t="s">
        <v>508</v>
      </c>
      <c r="G469" s="197"/>
      <c r="H469" s="200">
        <v>0.56599999999999995</v>
      </c>
      <c r="I469" s="201"/>
      <c r="J469" s="197"/>
      <c r="K469" s="197"/>
      <c r="L469" s="202"/>
      <c r="M469" s="203"/>
      <c r="N469" s="204"/>
      <c r="O469" s="204"/>
      <c r="P469" s="204"/>
      <c r="Q469" s="204"/>
      <c r="R469" s="204"/>
      <c r="S469" s="204"/>
      <c r="T469" s="205"/>
      <c r="AT469" s="206" t="s">
        <v>146</v>
      </c>
      <c r="AU469" s="206" t="s">
        <v>91</v>
      </c>
      <c r="AV469" s="13" t="s">
        <v>91</v>
      </c>
      <c r="AW469" s="13" t="s">
        <v>41</v>
      </c>
      <c r="AX469" s="13" t="s">
        <v>81</v>
      </c>
      <c r="AY469" s="206" t="s">
        <v>133</v>
      </c>
    </row>
    <row r="470" spans="1:65" s="13" customFormat="1">
      <c r="B470" s="196"/>
      <c r="C470" s="197"/>
      <c r="D470" s="189" t="s">
        <v>146</v>
      </c>
      <c r="E470" s="198" t="s">
        <v>35</v>
      </c>
      <c r="F470" s="199" t="s">
        <v>509</v>
      </c>
      <c r="G470" s="197"/>
      <c r="H470" s="200">
        <v>0.68400000000000005</v>
      </c>
      <c r="I470" s="201"/>
      <c r="J470" s="197"/>
      <c r="K470" s="197"/>
      <c r="L470" s="202"/>
      <c r="M470" s="203"/>
      <c r="N470" s="204"/>
      <c r="O470" s="204"/>
      <c r="P470" s="204"/>
      <c r="Q470" s="204"/>
      <c r="R470" s="204"/>
      <c r="S470" s="204"/>
      <c r="T470" s="205"/>
      <c r="AT470" s="206" t="s">
        <v>146</v>
      </c>
      <c r="AU470" s="206" t="s">
        <v>91</v>
      </c>
      <c r="AV470" s="13" t="s">
        <v>91</v>
      </c>
      <c r="AW470" s="13" t="s">
        <v>41</v>
      </c>
      <c r="AX470" s="13" t="s">
        <v>81</v>
      </c>
      <c r="AY470" s="206" t="s">
        <v>133</v>
      </c>
    </row>
    <row r="471" spans="1:65" s="13" customFormat="1">
      <c r="B471" s="196"/>
      <c r="C471" s="197"/>
      <c r="D471" s="189" t="s">
        <v>146</v>
      </c>
      <c r="E471" s="198" t="s">
        <v>35</v>
      </c>
      <c r="F471" s="199" t="s">
        <v>510</v>
      </c>
      <c r="G471" s="197"/>
      <c r="H471" s="200">
        <v>0.77900000000000003</v>
      </c>
      <c r="I471" s="201"/>
      <c r="J471" s="197"/>
      <c r="K471" s="197"/>
      <c r="L471" s="202"/>
      <c r="M471" s="203"/>
      <c r="N471" s="204"/>
      <c r="O471" s="204"/>
      <c r="P471" s="204"/>
      <c r="Q471" s="204"/>
      <c r="R471" s="204"/>
      <c r="S471" s="204"/>
      <c r="T471" s="205"/>
      <c r="AT471" s="206" t="s">
        <v>146</v>
      </c>
      <c r="AU471" s="206" t="s">
        <v>91</v>
      </c>
      <c r="AV471" s="13" t="s">
        <v>91</v>
      </c>
      <c r="AW471" s="13" t="s">
        <v>41</v>
      </c>
      <c r="AX471" s="13" t="s">
        <v>81</v>
      </c>
      <c r="AY471" s="206" t="s">
        <v>133</v>
      </c>
    </row>
    <row r="472" spans="1:65" s="13" customFormat="1">
      <c r="B472" s="196"/>
      <c r="C472" s="197"/>
      <c r="D472" s="189" t="s">
        <v>146</v>
      </c>
      <c r="E472" s="198" t="s">
        <v>35</v>
      </c>
      <c r="F472" s="199" t="s">
        <v>511</v>
      </c>
      <c r="G472" s="197"/>
      <c r="H472" s="200">
        <v>0.53600000000000003</v>
      </c>
      <c r="I472" s="201"/>
      <c r="J472" s="197"/>
      <c r="K472" s="197"/>
      <c r="L472" s="202"/>
      <c r="M472" s="203"/>
      <c r="N472" s="204"/>
      <c r="O472" s="204"/>
      <c r="P472" s="204"/>
      <c r="Q472" s="204"/>
      <c r="R472" s="204"/>
      <c r="S472" s="204"/>
      <c r="T472" s="205"/>
      <c r="AT472" s="206" t="s">
        <v>146</v>
      </c>
      <c r="AU472" s="206" t="s">
        <v>91</v>
      </c>
      <c r="AV472" s="13" t="s">
        <v>91</v>
      </c>
      <c r="AW472" s="13" t="s">
        <v>41</v>
      </c>
      <c r="AX472" s="13" t="s">
        <v>81</v>
      </c>
      <c r="AY472" s="206" t="s">
        <v>133</v>
      </c>
    </row>
    <row r="473" spans="1:65" s="15" customFormat="1">
      <c r="B473" s="218"/>
      <c r="C473" s="219"/>
      <c r="D473" s="189" t="s">
        <v>146</v>
      </c>
      <c r="E473" s="220" t="s">
        <v>35</v>
      </c>
      <c r="F473" s="221" t="s">
        <v>224</v>
      </c>
      <c r="G473" s="219"/>
      <c r="H473" s="222">
        <v>2.5649999999999999</v>
      </c>
      <c r="I473" s="223"/>
      <c r="J473" s="219"/>
      <c r="K473" s="219"/>
      <c r="L473" s="224"/>
      <c r="M473" s="225"/>
      <c r="N473" s="226"/>
      <c r="O473" s="226"/>
      <c r="P473" s="226"/>
      <c r="Q473" s="226"/>
      <c r="R473" s="226"/>
      <c r="S473" s="226"/>
      <c r="T473" s="227"/>
      <c r="AT473" s="228" t="s">
        <v>146</v>
      </c>
      <c r="AU473" s="228" t="s">
        <v>91</v>
      </c>
      <c r="AV473" s="15" t="s">
        <v>156</v>
      </c>
      <c r="AW473" s="15" t="s">
        <v>41</v>
      </c>
      <c r="AX473" s="15" t="s">
        <v>81</v>
      </c>
      <c r="AY473" s="228" t="s">
        <v>133</v>
      </c>
    </row>
    <row r="474" spans="1:65" s="14" customFormat="1">
      <c r="B474" s="207"/>
      <c r="C474" s="208"/>
      <c r="D474" s="189" t="s">
        <v>146</v>
      </c>
      <c r="E474" s="209" t="s">
        <v>35</v>
      </c>
      <c r="F474" s="210" t="s">
        <v>148</v>
      </c>
      <c r="G474" s="208"/>
      <c r="H474" s="211">
        <v>336.25400000000002</v>
      </c>
      <c r="I474" s="212"/>
      <c r="J474" s="208"/>
      <c r="K474" s="208"/>
      <c r="L474" s="213"/>
      <c r="M474" s="214"/>
      <c r="N474" s="215"/>
      <c r="O474" s="215"/>
      <c r="P474" s="215"/>
      <c r="Q474" s="215"/>
      <c r="R474" s="215"/>
      <c r="S474" s="215"/>
      <c r="T474" s="216"/>
      <c r="AT474" s="217" t="s">
        <v>146</v>
      </c>
      <c r="AU474" s="217" t="s">
        <v>91</v>
      </c>
      <c r="AV474" s="14" t="s">
        <v>140</v>
      </c>
      <c r="AW474" s="14" t="s">
        <v>41</v>
      </c>
      <c r="AX474" s="14" t="s">
        <v>81</v>
      </c>
      <c r="AY474" s="217" t="s">
        <v>133</v>
      </c>
    </row>
    <row r="475" spans="1:65" s="13" customFormat="1">
      <c r="B475" s="196"/>
      <c r="C475" s="197"/>
      <c r="D475" s="189" t="s">
        <v>146</v>
      </c>
      <c r="E475" s="198" t="s">
        <v>35</v>
      </c>
      <c r="F475" s="199" t="s">
        <v>512</v>
      </c>
      <c r="G475" s="197"/>
      <c r="H475" s="200">
        <v>336.25</v>
      </c>
      <c r="I475" s="201"/>
      <c r="J475" s="197"/>
      <c r="K475" s="197"/>
      <c r="L475" s="202"/>
      <c r="M475" s="203"/>
      <c r="N475" s="204"/>
      <c r="O475" s="204"/>
      <c r="P475" s="204"/>
      <c r="Q475" s="204"/>
      <c r="R475" s="204"/>
      <c r="S475" s="204"/>
      <c r="T475" s="205"/>
      <c r="AT475" s="206" t="s">
        <v>146</v>
      </c>
      <c r="AU475" s="206" t="s">
        <v>91</v>
      </c>
      <c r="AV475" s="13" t="s">
        <v>91</v>
      </c>
      <c r="AW475" s="13" t="s">
        <v>41</v>
      </c>
      <c r="AX475" s="13" t="s">
        <v>81</v>
      </c>
      <c r="AY475" s="206" t="s">
        <v>133</v>
      </c>
    </row>
    <row r="476" spans="1:65" s="14" customFormat="1">
      <c r="B476" s="207"/>
      <c r="C476" s="208"/>
      <c r="D476" s="189" t="s">
        <v>146</v>
      </c>
      <c r="E476" s="209" t="s">
        <v>35</v>
      </c>
      <c r="F476" s="210" t="s">
        <v>148</v>
      </c>
      <c r="G476" s="208"/>
      <c r="H476" s="211">
        <v>336.25</v>
      </c>
      <c r="I476" s="212"/>
      <c r="J476" s="208"/>
      <c r="K476" s="208"/>
      <c r="L476" s="213"/>
      <c r="M476" s="214"/>
      <c r="N476" s="215"/>
      <c r="O476" s="215"/>
      <c r="P476" s="215"/>
      <c r="Q476" s="215"/>
      <c r="R476" s="215"/>
      <c r="S476" s="215"/>
      <c r="T476" s="216"/>
      <c r="AT476" s="217" t="s">
        <v>146</v>
      </c>
      <c r="AU476" s="217" t="s">
        <v>91</v>
      </c>
      <c r="AV476" s="14" t="s">
        <v>140</v>
      </c>
      <c r="AW476" s="14" t="s">
        <v>41</v>
      </c>
      <c r="AX476" s="14" t="s">
        <v>89</v>
      </c>
      <c r="AY476" s="217" t="s">
        <v>133</v>
      </c>
    </row>
    <row r="477" spans="1:65" s="2" customFormat="1" ht="21.75" customHeight="1">
      <c r="A477" s="37"/>
      <c r="B477" s="38"/>
      <c r="C477" s="239" t="s">
        <v>513</v>
      </c>
      <c r="D477" s="239" t="s">
        <v>514</v>
      </c>
      <c r="E477" s="240" t="s">
        <v>515</v>
      </c>
      <c r="F477" s="241" t="s">
        <v>516</v>
      </c>
      <c r="G477" s="242" t="s">
        <v>447</v>
      </c>
      <c r="H477" s="243">
        <v>674.04399999999998</v>
      </c>
      <c r="I477" s="244"/>
      <c r="J477" s="245">
        <f>ROUND(I477*H477,2)</f>
        <v>0</v>
      </c>
      <c r="K477" s="241" t="s">
        <v>139</v>
      </c>
      <c r="L477" s="246"/>
      <c r="M477" s="247" t="s">
        <v>35</v>
      </c>
      <c r="N477" s="248" t="s">
        <v>52</v>
      </c>
      <c r="O477" s="67"/>
      <c r="P477" s="185">
        <f>O477*H477</f>
        <v>0</v>
      </c>
      <c r="Q477" s="185">
        <v>0</v>
      </c>
      <c r="R477" s="185">
        <f>Q477*H477</f>
        <v>0</v>
      </c>
      <c r="S477" s="185">
        <v>0</v>
      </c>
      <c r="T477" s="186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187" t="s">
        <v>184</v>
      </c>
      <c r="AT477" s="187" t="s">
        <v>514</v>
      </c>
      <c r="AU477" s="187" t="s">
        <v>91</v>
      </c>
      <c r="AY477" s="19" t="s">
        <v>133</v>
      </c>
      <c r="BE477" s="188">
        <f>IF(N477="základní",J477,0)</f>
        <v>0</v>
      </c>
      <c r="BF477" s="188">
        <f>IF(N477="snížená",J477,0)</f>
        <v>0</v>
      </c>
      <c r="BG477" s="188">
        <f>IF(N477="zákl. přenesená",J477,0)</f>
        <v>0</v>
      </c>
      <c r="BH477" s="188">
        <f>IF(N477="sníž. přenesená",J477,0)</f>
        <v>0</v>
      </c>
      <c r="BI477" s="188">
        <f>IF(N477="nulová",J477,0)</f>
        <v>0</v>
      </c>
      <c r="BJ477" s="19" t="s">
        <v>89</v>
      </c>
      <c r="BK477" s="188">
        <f>ROUND(I477*H477,2)</f>
        <v>0</v>
      </c>
      <c r="BL477" s="19" t="s">
        <v>140</v>
      </c>
      <c r="BM477" s="187" t="s">
        <v>517</v>
      </c>
    </row>
    <row r="478" spans="1:65" s="2" customFormat="1">
      <c r="A478" s="37"/>
      <c r="B478" s="38"/>
      <c r="C478" s="39"/>
      <c r="D478" s="189" t="s">
        <v>142</v>
      </c>
      <c r="E478" s="39"/>
      <c r="F478" s="190" t="s">
        <v>516</v>
      </c>
      <c r="G478" s="39"/>
      <c r="H478" s="39"/>
      <c r="I478" s="191"/>
      <c r="J478" s="39"/>
      <c r="K478" s="39"/>
      <c r="L478" s="42"/>
      <c r="M478" s="192"/>
      <c r="N478" s="193"/>
      <c r="O478" s="67"/>
      <c r="P478" s="67"/>
      <c r="Q478" s="67"/>
      <c r="R478" s="67"/>
      <c r="S478" s="67"/>
      <c r="T478" s="68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T478" s="19" t="s">
        <v>142</v>
      </c>
      <c r="AU478" s="19" t="s">
        <v>91</v>
      </c>
    </row>
    <row r="479" spans="1:65" s="13" customFormat="1">
      <c r="B479" s="196"/>
      <c r="C479" s="197"/>
      <c r="D479" s="189" t="s">
        <v>146</v>
      </c>
      <c r="E479" s="198" t="s">
        <v>35</v>
      </c>
      <c r="F479" s="199" t="s">
        <v>518</v>
      </c>
      <c r="G479" s="197"/>
      <c r="H479" s="200">
        <v>674.04399999999998</v>
      </c>
      <c r="I479" s="201"/>
      <c r="J479" s="197"/>
      <c r="K479" s="197"/>
      <c r="L479" s="202"/>
      <c r="M479" s="203"/>
      <c r="N479" s="204"/>
      <c r="O479" s="204"/>
      <c r="P479" s="204"/>
      <c r="Q479" s="204"/>
      <c r="R479" s="204"/>
      <c r="S479" s="204"/>
      <c r="T479" s="205"/>
      <c r="AT479" s="206" t="s">
        <v>146</v>
      </c>
      <c r="AU479" s="206" t="s">
        <v>91</v>
      </c>
      <c r="AV479" s="13" t="s">
        <v>91</v>
      </c>
      <c r="AW479" s="13" t="s">
        <v>41</v>
      </c>
      <c r="AX479" s="13" t="s">
        <v>81</v>
      </c>
      <c r="AY479" s="206" t="s">
        <v>133</v>
      </c>
    </row>
    <row r="480" spans="1:65" s="14" customFormat="1">
      <c r="B480" s="207"/>
      <c r="C480" s="208"/>
      <c r="D480" s="189" t="s">
        <v>146</v>
      </c>
      <c r="E480" s="209" t="s">
        <v>35</v>
      </c>
      <c r="F480" s="210" t="s">
        <v>148</v>
      </c>
      <c r="G480" s="208"/>
      <c r="H480" s="211">
        <v>674.04399999999998</v>
      </c>
      <c r="I480" s="212"/>
      <c r="J480" s="208"/>
      <c r="K480" s="208"/>
      <c r="L480" s="213"/>
      <c r="M480" s="214"/>
      <c r="N480" s="215"/>
      <c r="O480" s="215"/>
      <c r="P480" s="215"/>
      <c r="Q480" s="215"/>
      <c r="R480" s="215"/>
      <c r="S480" s="215"/>
      <c r="T480" s="216"/>
      <c r="AT480" s="217" t="s">
        <v>146</v>
      </c>
      <c r="AU480" s="217" t="s">
        <v>91</v>
      </c>
      <c r="AV480" s="14" t="s">
        <v>140</v>
      </c>
      <c r="AW480" s="14" t="s">
        <v>41</v>
      </c>
      <c r="AX480" s="14" t="s">
        <v>89</v>
      </c>
      <c r="AY480" s="217" t="s">
        <v>133</v>
      </c>
    </row>
    <row r="481" spans="1:65" s="2" customFormat="1" ht="16.5" customHeight="1">
      <c r="A481" s="37"/>
      <c r="B481" s="38"/>
      <c r="C481" s="239" t="s">
        <v>519</v>
      </c>
      <c r="D481" s="239" t="s">
        <v>514</v>
      </c>
      <c r="E481" s="240" t="s">
        <v>520</v>
      </c>
      <c r="F481" s="241" t="s">
        <v>521</v>
      </c>
      <c r="G481" s="242" t="s">
        <v>447</v>
      </c>
      <c r="H481" s="243">
        <v>5.181</v>
      </c>
      <c r="I481" s="244"/>
      <c r="J481" s="245">
        <f>ROUND(I481*H481,2)</f>
        <v>0</v>
      </c>
      <c r="K481" s="241" t="s">
        <v>139</v>
      </c>
      <c r="L481" s="246"/>
      <c r="M481" s="247" t="s">
        <v>35</v>
      </c>
      <c r="N481" s="248" t="s">
        <v>52</v>
      </c>
      <c r="O481" s="67"/>
      <c r="P481" s="185">
        <f>O481*H481</f>
        <v>0</v>
      </c>
      <c r="Q481" s="185">
        <v>0</v>
      </c>
      <c r="R481" s="185">
        <f>Q481*H481</f>
        <v>0</v>
      </c>
      <c r="S481" s="185">
        <v>0</v>
      </c>
      <c r="T481" s="186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187" t="s">
        <v>184</v>
      </c>
      <c r="AT481" s="187" t="s">
        <v>514</v>
      </c>
      <c r="AU481" s="187" t="s">
        <v>91</v>
      </c>
      <c r="AY481" s="19" t="s">
        <v>133</v>
      </c>
      <c r="BE481" s="188">
        <f>IF(N481="základní",J481,0)</f>
        <v>0</v>
      </c>
      <c r="BF481" s="188">
        <f>IF(N481="snížená",J481,0)</f>
        <v>0</v>
      </c>
      <c r="BG481" s="188">
        <f>IF(N481="zákl. přenesená",J481,0)</f>
        <v>0</v>
      </c>
      <c r="BH481" s="188">
        <f>IF(N481="sníž. přenesená",J481,0)</f>
        <v>0</v>
      </c>
      <c r="BI481" s="188">
        <f>IF(N481="nulová",J481,0)</f>
        <v>0</v>
      </c>
      <c r="BJ481" s="19" t="s">
        <v>89</v>
      </c>
      <c r="BK481" s="188">
        <f>ROUND(I481*H481,2)</f>
        <v>0</v>
      </c>
      <c r="BL481" s="19" t="s">
        <v>140</v>
      </c>
      <c r="BM481" s="187" t="s">
        <v>522</v>
      </c>
    </row>
    <row r="482" spans="1:65" s="2" customFormat="1">
      <c r="A482" s="37"/>
      <c r="B482" s="38"/>
      <c r="C482" s="39"/>
      <c r="D482" s="189" t="s">
        <v>142</v>
      </c>
      <c r="E482" s="39"/>
      <c r="F482" s="190" t="s">
        <v>523</v>
      </c>
      <c r="G482" s="39"/>
      <c r="H482" s="39"/>
      <c r="I482" s="191"/>
      <c r="J482" s="39"/>
      <c r="K482" s="39"/>
      <c r="L482" s="42"/>
      <c r="M482" s="192"/>
      <c r="N482" s="193"/>
      <c r="O482" s="67"/>
      <c r="P482" s="67"/>
      <c r="Q482" s="67"/>
      <c r="R482" s="67"/>
      <c r="S482" s="67"/>
      <c r="T482" s="68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T482" s="19" t="s">
        <v>142</v>
      </c>
      <c r="AU482" s="19" t="s">
        <v>91</v>
      </c>
    </row>
    <row r="483" spans="1:65" s="2" customFormat="1">
      <c r="A483" s="37"/>
      <c r="B483" s="38"/>
      <c r="C483" s="39"/>
      <c r="D483" s="194" t="s">
        <v>144</v>
      </c>
      <c r="E483" s="39"/>
      <c r="F483" s="195" t="s">
        <v>524</v>
      </c>
      <c r="G483" s="39"/>
      <c r="H483" s="39"/>
      <c r="I483" s="191"/>
      <c r="J483" s="39"/>
      <c r="K483" s="39"/>
      <c r="L483" s="42"/>
      <c r="M483" s="192"/>
      <c r="N483" s="193"/>
      <c r="O483" s="67"/>
      <c r="P483" s="67"/>
      <c r="Q483" s="67"/>
      <c r="R483" s="67"/>
      <c r="S483" s="67"/>
      <c r="T483" s="68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T483" s="19" t="s">
        <v>144</v>
      </c>
      <c r="AU483" s="19" t="s">
        <v>91</v>
      </c>
    </row>
    <row r="484" spans="1:65" s="16" customFormat="1">
      <c r="B484" s="229"/>
      <c r="C484" s="230"/>
      <c r="D484" s="189" t="s">
        <v>146</v>
      </c>
      <c r="E484" s="231" t="s">
        <v>35</v>
      </c>
      <c r="F484" s="232" t="s">
        <v>507</v>
      </c>
      <c r="G484" s="230"/>
      <c r="H484" s="231" t="s">
        <v>35</v>
      </c>
      <c r="I484" s="233"/>
      <c r="J484" s="230"/>
      <c r="K484" s="230"/>
      <c r="L484" s="234"/>
      <c r="M484" s="235"/>
      <c r="N484" s="236"/>
      <c r="O484" s="236"/>
      <c r="P484" s="236"/>
      <c r="Q484" s="236"/>
      <c r="R484" s="236"/>
      <c r="S484" s="236"/>
      <c r="T484" s="237"/>
      <c r="AT484" s="238" t="s">
        <v>146</v>
      </c>
      <c r="AU484" s="238" t="s">
        <v>91</v>
      </c>
      <c r="AV484" s="16" t="s">
        <v>89</v>
      </c>
      <c r="AW484" s="16" t="s">
        <v>41</v>
      </c>
      <c r="AX484" s="16" t="s">
        <v>81</v>
      </c>
      <c r="AY484" s="238" t="s">
        <v>133</v>
      </c>
    </row>
    <row r="485" spans="1:65" s="13" customFormat="1">
      <c r="B485" s="196"/>
      <c r="C485" s="197"/>
      <c r="D485" s="189" t="s">
        <v>146</v>
      </c>
      <c r="E485" s="198" t="s">
        <v>35</v>
      </c>
      <c r="F485" s="199" t="s">
        <v>508</v>
      </c>
      <c r="G485" s="197"/>
      <c r="H485" s="200">
        <v>0.56599999999999995</v>
      </c>
      <c r="I485" s="201"/>
      <c r="J485" s="197"/>
      <c r="K485" s="197"/>
      <c r="L485" s="202"/>
      <c r="M485" s="203"/>
      <c r="N485" s="204"/>
      <c r="O485" s="204"/>
      <c r="P485" s="204"/>
      <c r="Q485" s="204"/>
      <c r="R485" s="204"/>
      <c r="S485" s="204"/>
      <c r="T485" s="205"/>
      <c r="AT485" s="206" t="s">
        <v>146</v>
      </c>
      <c r="AU485" s="206" t="s">
        <v>91</v>
      </c>
      <c r="AV485" s="13" t="s">
        <v>91</v>
      </c>
      <c r="AW485" s="13" t="s">
        <v>41</v>
      </c>
      <c r="AX485" s="13" t="s">
        <v>81</v>
      </c>
      <c r="AY485" s="206" t="s">
        <v>133</v>
      </c>
    </row>
    <row r="486" spans="1:65" s="13" customFormat="1">
      <c r="B486" s="196"/>
      <c r="C486" s="197"/>
      <c r="D486" s="189" t="s">
        <v>146</v>
      </c>
      <c r="E486" s="198" t="s">
        <v>35</v>
      </c>
      <c r="F486" s="199" t="s">
        <v>509</v>
      </c>
      <c r="G486" s="197"/>
      <c r="H486" s="200">
        <v>0.68400000000000005</v>
      </c>
      <c r="I486" s="201"/>
      <c r="J486" s="197"/>
      <c r="K486" s="197"/>
      <c r="L486" s="202"/>
      <c r="M486" s="203"/>
      <c r="N486" s="204"/>
      <c r="O486" s="204"/>
      <c r="P486" s="204"/>
      <c r="Q486" s="204"/>
      <c r="R486" s="204"/>
      <c r="S486" s="204"/>
      <c r="T486" s="205"/>
      <c r="AT486" s="206" t="s">
        <v>146</v>
      </c>
      <c r="AU486" s="206" t="s">
        <v>91</v>
      </c>
      <c r="AV486" s="13" t="s">
        <v>91</v>
      </c>
      <c r="AW486" s="13" t="s">
        <v>41</v>
      </c>
      <c r="AX486" s="13" t="s">
        <v>81</v>
      </c>
      <c r="AY486" s="206" t="s">
        <v>133</v>
      </c>
    </row>
    <row r="487" spans="1:65" s="13" customFormat="1">
      <c r="B487" s="196"/>
      <c r="C487" s="197"/>
      <c r="D487" s="189" t="s">
        <v>146</v>
      </c>
      <c r="E487" s="198" t="s">
        <v>35</v>
      </c>
      <c r="F487" s="199" t="s">
        <v>510</v>
      </c>
      <c r="G487" s="197"/>
      <c r="H487" s="200">
        <v>0.77900000000000003</v>
      </c>
      <c r="I487" s="201"/>
      <c r="J487" s="197"/>
      <c r="K487" s="197"/>
      <c r="L487" s="202"/>
      <c r="M487" s="203"/>
      <c r="N487" s="204"/>
      <c r="O487" s="204"/>
      <c r="P487" s="204"/>
      <c r="Q487" s="204"/>
      <c r="R487" s="204"/>
      <c r="S487" s="204"/>
      <c r="T487" s="205"/>
      <c r="AT487" s="206" t="s">
        <v>146</v>
      </c>
      <c r="AU487" s="206" t="s">
        <v>91</v>
      </c>
      <c r="AV487" s="13" t="s">
        <v>91</v>
      </c>
      <c r="AW487" s="13" t="s">
        <v>41</v>
      </c>
      <c r="AX487" s="13" t="s">
        <v>81</v>
      </c>
      <c r="AY487" s="206" t="s">
        <v>133</v>
      </c>
    </row>
    <row r="488" spans="1:65" s="13" customFormat="1">
      <c r="B488" s="196"/>
      <c r="C488" s="197"/>
      <c r="D488" s="189" t="s">
        <v>146</v>
      </c>
      <c r="E488" s="198" t="s">
        <v>35</v>
      </c>
      <c r="F488" s="199" t="s">
        <v>511</v>
      </c>
      <c r="G488" s="197"/>
      <c r="H488" s="200">
        <v>0.53600000000000003</v>
      </c>
      <c r="I488" s="201"/>
      <c r="J488" s="197"/>
      <c r="K488" s="197"/>
      <c r="L488" s="202"/>
      <c r="M488" s="203"/>
      <c r="N488" s="204"/>
      <c r="O488" s="204"/>
      <c r="P488" s="204"/>
      <c r="Q488" s="204"/>
      <c r="R488" s="204"/>
      <c r="S488" s="204"/>
      <c r="T488" s="205"/>
      <c r="AT488" s="206" t="s">
        <v>146</v>
      </c>
      <c r="AU488" s="206" t="s">
        <v>91</v>
      </c>
      <c r="AV488" s="13" t="s">
        <v>91</v>
      </c>
      <c r="AW488" s="13" t="s">
        <v>41</v>
      </c>
      <c r="AX488" s="13" t="s">
        <v>81</v>
      </c>
      <c r="AY488" s="206" t="s">
        <v>133</v>
      </c>
    </row>
    <row r="489" spans="1:65" s="15" customFormat="1">
      <c r="B489" s="218"/>
      <c r="C489" s="219"/>
      <c r="D489" s="189" t="s">
        <v>146</v>
      </c>
      <c r="E489" s="220" t="s">
        <v>35</v>
      </c>
      <c r="F489" s="221" t="s">
        <v>224</v>
      </c>
      <c r="G489" s="219"/>
      <c r="H489" s="222">
        <v>2.5649999999999999</v>
      </c>
      <c r="I489" s="223"/>
      <c r="J489" s="219"/>
      <c r="K489" s="219"/>
      <c r="L489" s="224"/>
      <c r="M489" s="225"/>
      <c r="N489" s="226"/>
      <c r="O489" s="226"/>
      <c r="P489" s="226"/>
      <c r="Q489" s="226"/>
      <c r="R489" s="226"/>
      <c r="S489" s="226"/>
      <c r="T489" s="227"/>
      <c r="AT489" s="228" t="s">
        <v>146</v>
      </c>
      <c r="AU489" s="228" t="s">
        <v>91</v>
      </c>
      <c r="AV489" s="15" t="s">
        <v>156</v>
      </c>
      <c r="AW489" s="15" t="s">
        <v>41</v>
      </c>
      <c r="AX489" s="15" t="s">
        <v>81</v>
      </c>
      <c r="AY489" s="228" t="s">
        <v>133</v>
      </c>
    </row>
    <row r="490" spans="1:65" s="13" customFormat="1">
      <c r="B490" s="196"/>
      <c r="C490" s="197"/>
      <c r="D490" s="189" t="s">
        <v>146</v>
      </c>
      <c r="E490" s="198" t="s">
        <v>35</v>
      </c>
      <c r="F490" s="199" t="s">
        <v>525</v>
      </c>
      <c r="G490" s="197"/>
      <c r="H490" s="200">
        <v>5.181</v>
      </c>
      <c r="I490" s="201"/>
      <c r="J490" s="197"/>
      <c r="K490" s="197"/>
      <c r="L490" s="202"/>
      <c r="M490" s="203"/>
      <c r="N490" s="204"/>
      <c r="O490" s="204"/>
      <c r="P490" s="204"/>
      <c r="Q490" s="204"/>
      <c r="R490" s="204"/>
      <c r="S490" s="204"/>
      <c r="T490" s="205"/>
      <c r="AT490" s="206" t="s">
        <v>146</v>
      </c>
      <c r="AU490" s="206" t="s">
        <v>91</v>
      </c>
      <c r="AV490" s="13" t="s">
        <v>91</v>
      </c>
      <c r="AW490" s="13" t="s">
        <v>41</v>
      </c>
      <c r="AX490" s="13" t="s">
        <v>89</v>
      </c>
      <c r="AY490" s="206" t="s">
        <v>133</v>
      </c>
    </row>
    <row r="491" spans="1:65" s="2" customFormat="1" ht="33" customHeight="1">
      <c r="A491" s="37"/>
      <c r="B491" s="38"/>
      <c r="C491" s="176" t="s">
        <v>526</v>
      </c>
      <c r="D491" s="176" t="s">
        <v>135</v>
      </c>
      <c r="E491" s="177" t="s">
        <v>527</v>
      </c>
      <c r="F491" s="178" t="s">
        <v>528</v>
      </c>
      <c r="G491" s="179" t="s">
        <v>151</v>
      </c>
      <c r="H491" s="180">
        <v>386</v>
      </c>
      <c r="I491" s="181"/>
      <c r="J491" s="182">
        <f>ROUND(I491*H491,2)</f>
        <v>0</v>
      </c>
      <c r="K491" s="178" t="s">
        <v>139</v>
      </c>
      <c r="L491" s="42"/>
      <c r="M491" s="183" t="s">
        <v>35</v>
      </c>
      <c r="N491" s="184" t="s">
        <v>52</v>
      </c>
      <c r="O491" s="67"/>
      <c r="P491" s="185">
        <f>O491*H491</f>
        <v>0</v>
      </c>
      <c r="Q491" s="185">
        <v>0</v>
      </c>
      <c r="R491" s="185">
        <f>Q491*H491</f>
        <v>0</v>
      </c>
      <c r="S491" s="185">
        <v>0</v>
      </c>
      <c r="T491" s="186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187" t="s">
        <v>140</v>
      </c>
      <c r="AT491" s="187" t="s">
        <v>135</v>
      </c>
      <c r="AU491" s="187" t="s">
        <v>91</v>
      </c>
      <c r="AY491" s="19" t="s">
        <v>133</v>
      </c>
      <c r="BE491" s="188">
        <f>IF(N491="základní",J491,0)</f>
        <v>0</v>
      </c>
      <c r="BF491" s="188">
        <f>IF(N491="snížená",J491,0)</f>
        <v>0</v>
      </c>
      <c r="BG491" s="188">
        <f>IF(N491="zákl. přenesená",J491,0)</f>
        <v>0</v>
      </c>
      <c r="BH491" s="188">
        <f>IF(N491="sníž. přenesená",J491,0)</f>
        <v>0</v>
      </c>
      <c r="BI491" s="188">
        <f>IF(N491="nulová",J491,0)</f>
        <v>0</v>
      </c>
      <c r="BJ491" s="19" t="s">
        <v>89</v>
      </c>
      <c r="BK491" s="188">
        <f>ROUND(I491*H491,2)</f>
        <v>0</v>
      </c>
      <c r="BL491" s="19" t="s">
        <v>140</v>
      </c>
      <c r="BM491" s="187" t="s">
        <v>529</v>
      </c>
    </row>
    <row r="492" spans="1:65" s="2" customFormat="1" ht="28.8">
      <c r="A492" s="37"/>
      <c r="B492" s="38"/>
      <c r="C492" s="39"/>
      <c r="D492" s="189" t="s">
        <v>142</v>
      </c>
      <c r="E492" s="39"/>
      <c r="F492" s="190" t="s">
        <v>530</v>
      </c>
      <c r="G492" s="39"/>
      <c r="H492" s="39"/>
      <c r="I492" s="191"/>
      <c r="J492" s="39"/>
      <c r="K492" s="39"/>
      <c r="L492" s="42"/>
      <c r="M492" s="192"/>
      <c r="N492" s="193"/>
      <c r="O492" s="67"/>
      <c r="P492" s="67"/>
      <c r="Q492" s="67"/>
      <c r="R492" s="67"/>
      <c r="S492" s="67"/>
      <c r="T492" s="68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T492" s="19" t="s">
        <v>142</v>
      </c>
      <c r="AU492" s="19" t="s">
        <v>91</v>
      </c>
    </row>
    <row r="493" spans="1:65" s="2" customFormat="1">
      <c r="A493" s="37"/>
      <c r="B493" s="38"/>
      <c r="C493" s="39"/>
      <c r="D493" s="194" t="s">
        <v>144</v>
      </c>
      <c r="E493" s="39"/>
      <c r="F493" s="195" t="s">
        <v>531</v>
      </c>
      <c r="G493" s="39"/>
      <c r="H493" s="39"/>
      <c r="I493" s="191"/>
      <c r="J493" s="39"/>
      <c r="K493" s="39"/>
      <c r="L493" s="42"/>
      <c r="M493" s="192"/>
      <c r="N493" s="193"/>
      <c r="O493" s="67"/>
      <c r="P493" s="67"/>
      <c r="Q493" s="67"/>
      <c r="R493" s="67"/>
      <c r="S493" s="67"/>
      <c r="T493" s="68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T493" s="19" t="s">
        <v>144</v>
      </c>
      <c r="AU493" s="19" t="s">
        <v>91</v>
      </c>
    </row>
    <row r="494" spans="1:65" s="13" customFormat="1">
      <c r="B494" s="196"/>
      <c r="C494" s="197"/>
      <c r="D494" s="189" t="s">
        <v>146</v>
      </c>
      <c r="E494" s="198" t="s">
        <v>35</v>
      </c>
      <c r="F494" s="199" t="s">
        <v>532</v>
      </c>
      <c r="G494" s="197"/>
      <c r="H494" s="200">
        <v>386</v>
      </c>
      <c r="I494" s="201"/>
      <c r="J494" s="197"/>
      <c r="K494" s="197"/>
      <c r="L494" s="202"/>
      <c r="M494" s="203"/>
      <c r="N494" s="204"/>
      <c r="O494" s="204"/>
      <c r="P494" s="204"/>
      <c r="Q494" s="204"/>
      <c r="R494" s="204"/>
      <c r="S494" s="204"/>
      <c r="T494" s="205"/>
      <c r="AT494" s="206" t="s">
        <v>146</v>
      </c>
      <c r="AU494" s="206" t="s">
        <v>91</v>
      </c>
      <c r="AV494" s="13" t="s">
        <v>91</v>
      </c>
      <c r="AW494" s="13" t="s">
        <v>41</v>
      </c>
      <c r="AX494" s="13" t="s">
        <v>81</v>
      </c>
      <c r="AY494" s="206" t="s">
        <v>133</v>
      </c>
    </row>
    <row r="495" spans="1:65" s="14" customFormat="1">
      <c r="B495" s="207"/>
      <c r="C495" s="208"/>
      <c r="D495" s="189" t="s">
        <v>146</v>
      </c>
      <c r="E495" s="209" t="s">
        <v>35</v>
      </c>
      <c r="F495" s="210" t="s">
        <v>148</v>
      </c>
      <c r="G495" s="208"/>
      <c r="H495" s="211">
        <v>386</v>
      </c>
      <c r="I495" s="212"/>
      <c r="J495" s="208"/>
      <c r="K495" s="208"/>
      <c r="L495" s="213"/>
      <c r="M495" s="214"/>
      <c r="N495" s="215"/>
      <c r="O495" s="215"/>
      <c r="P495" s="215"/>
      <c r="Q495" s="215"/>
      <c r="R495" s="215"/>
      <c r="S495" s="215"/>
      <c r="T495" s="216"/>
      <c r="AT495" s="217" t="s">
        <v>146</v>
      </c>
      <c r="AU495" s="217" t="s">
        <v>91</v>
      </c>
      <c r="AV495" s="14" t="s">
        <v>140</v>
      </c>
      <c r="AW495" s="14" t="s">
        <v>41</v>
      </c>
      <c r="AX495" s="14" t="s">
        <v>89</v>
      </c>
      <c r="AY495" s="217" t="s">
        <v>133</v>
      </c>
    </row>
    <row r="496" spans="1:65" s="2" customFormat="1" ht="24.15" customHeight="1">
      <c r="A496" s="37"/>
      <c r="B496" s="38"/>
      <c r="C496" s="239" t="s">
        <v>533</v>
      </c>
      <c r="D496" s="239" t="s">
        <v>514</v>
      </c>
      <c r="E496" s="240" t="s">
        <v>534</v>
      </c>
      <c r="F496" s="241" t="s">
        <v>535</v>
      </c>
      <c r="G496" s="242" t="s">
        <v>447</v>
      </c>
      <c r="H496" s="243">
        <v>77.971999999999994</v>
      </c>
      <c r="I496" s="244"/>
      <c r="J496" s="245">
        <f>ROUND(I496*H496,2)</f>
        <v>0</v>
      </c>
      <c r="K496" s="241" t="s">
        <v>139</v>
      </c>
      <c r="L496" s="246"/>
      <c r="M496" s="247" t="s">
        <v>35</v>
      </c>
      <c r="N496" s="248" t="s">
        <v>52</v>
      </c>
      <c r="O496" s="67"/>
      <c r="P496" s="185">
        <f>O496*H496</f>
        <v>0</v>
      </c>
      <c r="Q496" s="185">
        <v>0</v>
      </c>
      <c r="R496" s="185">
        <f>Q496*H496</f>
        <v>0</v>
      </c>
      <c r="S496" s="185">
        <v>0</v>
      </c>
      <c r="T496" s="186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187" t="s">
        <v>184</v>
      </c>
      <c r="AT496" s="187" t="s">
        <v>514</v>
      </c>
      <c r="AU496" s="187" t="s">
        <v>91</v>
      </c>
      <c r="AY496" s="19" t="s">
        <v>133</v>
      </c>
      <c r="BE496" s="188">
        <f>IF(N496="základní",J496,0)</f>
        <v>0</v>
      </c>
      <c r="BF496" s="188">
        <f>IF(N496="snížená",J496,0)</f>
        <v>0</v>
      </c>
      <c r="BG496" s="188">
        <f>IF(N496="zákl. přenesená",J496,0)</f>
        <v>0</v>
      </c>
      <c r="BH496" s="188">
        <f>IF(N496="sníž. přenesená",J496,0)</f>
        <v>0</v>
      </c>
      <c r="BI496" s="188">
        <f>IF(N496="nulová",J496,0)</f>
        <v>0</v>
      </c>
      <c r="BJ496" s="19" t="s">
        <v>89</v>
      </c>
      <c r="BK496" s="188">
        <f>ROUND(I496*H496,2)</f>
        <v>0</v>
      </c>
      <c r="BL496" s="19" t="s">
        <v>140</v>
      </c>
      <c r="BM496" s="187" t="s">
        <v>536</v>
      </c>
    </row>
    <row r="497" spans="1:65" s="2" customFormat="1">
      <c r="A497" s="37"/>
      <c r="B497" s="38"/>
      <c r="C497" s="39"/>
      <c r="D497" s="189" t="s">
        <v>142</v>
      </c>
      <c r="E497" s="39"/>
      <c r="F497" s="190" t="s">
        <v>537</v>
      </c>
      <c r="G497" s="39"/>
      <c r="H497" s="39"/>
      <c r="I497" s="191"/>
      <c r="J497" s="39"/>
      <c r="K497" s="39"/>
      <c r="L497" s="42"/>
      <c r="M497" s="192"/>
      <c r="N497" s="193"/>
      <c r="O497" s="67"/>
      <c r="P497" s="67"/>
      <c r="Q497" s="67"/>
      <c r="R497" s="67"/>
      <c r="S497" s="67"/>
      <c r="T497" s="68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T497" s="19" t="s">
        <v>142</v>
      </c>
      <c r="AU497" s="19" t="s">
        <v>91</v>
      </c>
    </row>
    <row r="498" spans="1:65" s="13" customFormat="1">
      <c r="B498" s="196"/>
      <c r="C498" s="197"/>
      <c r="D498" s="189" t="s">
        <v>146</v>
      </c>
      <c r="E498" s="198" t="s">
        <v>35</v>
      </c>
      <c r="F498" s="199" t="s">
        <v>538</v>
      </c>
      <c r="G498" s="197"/>
      <c r="H498" s="200">
        <v>77.971999999999994</v>
      </c>
      <c r="I498" s="201"/>
      <c r="J498" s="197"/>
      <c r="K498" s="197"/>
      <c r="L498" s="202"/>
      <c r="M498" s="203"/>
      <c r="N498" s="204"/>
      <c r="O498" s="204"/>
      <c r="P498" s="204"/>
      <c r="Q498" s="204"/>
      <c r="R498" s="204"/>
      <c r="S498" s="204"/>
      <c r="T498" s="205"/>
      <c r="AT498" s="206" t="s">
        <v>146</v>
      </c>
      <c r="AU498" s="206" t="s">
        <v>91</v>
      </c>
      <c r="AV498" s="13" t="s">
        <v>91</v>
      </c>
      <c r="AW498" s="13" t="s">
        <v>41</v>
      </c>
      <c r="AX498" s="13" t="s">
        <v>81</v>
      </c>
      <c r="AY498" s="206" t="s">
        <v>133</v>
      </c>
    </row>
    <row r="499" spans="1:65" s="14" customFormat="1">
      <c r="B499" s="207"/>
      <c r="C499" s="208"/>
      <c r="D499" s="189" t="s">
        <v>146</v>
      </c>
      <c r="E499" s="209" t="s">
        <v>35</v>
      </c>
      <c r="F499" s="210" t="s">
        <v>148</v>
      </c>
      <c r="G499" s="208"/>
      <c r="H499" s="211">
        <v>77.971999999999994</v>
      </c>
      <c r="I499" s="212"/>
      <c r="J499" s="208"/>
      <c r="K499" s="208"/>
      <c r="L499" s="213"/>
      <c r="M499" s="214"/>
      <c r="N499" s="215"/>
      <c r="O499" s="215"/>
      <c r="P499" s="215"/>
      <c r="Q499" s="215"/>
      <c r="R499" s="215"/>
      <c r="S499" s="215"/>
      <c r="T499" s="216"/>
      <c r="AT499" s="217" t="s">
        <v>146</v>
      </c>
      <c r="AU499" s="217" t="s">
        <v>91</v>
      </c>
      <c r="AV499" s="14" t="s">
        <v>140</v>
      </c>
      <c r="AW499" s="14" t="s">
        <v>41</v>
      </c>
      <c r="AX499" s="14" t="s">
        <v>89</v>
      </c>
      <c r="AY499" s="217" t="s">
        <v>133</v>
      </c>
    </row>
    <row r="500" spans="1:65" s="2" customFormat="1" ht="24.15" customHeight="1">
      <c r="A500" s="37"/>
      <c r="B500" s="38"/>
      <c r="C500" s="176" t="s">
        <v>539</v>
      </c>
      <c r="D500" s="176" t="s">
        <v>135</v>
      </c>
      <c r="E500" s="177" t="s">
        <v>540</v>
      </c>
      <c r="F500" s="178" t="s">
        <v>541</v>
      </c>
      <c r="G500" s="179" t="s">
        <v>151</v>
      </c>
      <c r="H500" s="180">
        <v>386</v>
      </c>
      <c r="I500" s="181"/>
      <c r="J500" s="182">
        <f>ROUND(I500*H500,2)</f>
        <v>0</v>
      </c>
      <c r="K500" s="178" t="s">
        <v>139</v>
      </c>
      <c r="L500" s="42"/>
      <c r="M500" s="183" t="s">
        <v>35</v>
      </c>
      <c r="N500" s="184" t="s">
        <v>52</v>
      </c>
      <c r="O500" s="67"/>
      <c r="P500" s="185">
        <f>O500*H500</f>
        <v>0</v>
      </c>
      <c r="Q500" s="185">
        <v>0</v>
      </c>
      <c r="R500" s="185">
        <f>Q500*H500</f>
        <v>0</v>
      </c>
      <c r="S500" s="185">
        <v>0</v>
      </c>
      <c r="T500" s="186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187" t="s">
        <v>140</v>
      </c>
      <c r="AT500" s="187" t="s">
        <v>135</v>
      </c>
      <c r="AU500" s="187" t="s">
        <v>91</v>
      </c>
      <c r="AY500" s="19" t="s">
        <v>133</v>
      </c>
      <c r="BE500" s="188">
        <f>IF(N500="základní",J500,0)</f>
        <v>0</v>
      </c>
      <c r="BF500" s="188">
        <f>IF(N500="snížená",J500,0)</f>
        <v>0</v>
      </c>
      <c r="BG500" s="188">
        <f>IF(N500="zákl. přenesená",J500,0)</f>
        <v>0</v>
      </c>
      <c r="BH500" s="188">
        <f>IF(N500="sníž. přenesená",J500,0)</f>
        <v>0</v>
      </c>
      <c r="BI500" s="188">
        <f>IF(N500="nulová",J500,0)</f>
        <v>0</v>
      </c>
      <c r="BJ500" s="19" t="s">
        <v>89</v>
      </c>
      <c r="BK500" s="188">
        <f>ROUND(I500*H500,2)</f>
        <v>0</v>
      </c>
      <c r="BL500" s="19" t="s">
        <v>140</v>
      </c>
      <c r="BM500" s="187" t="s">
        <v>542</v>
      </c>
    </row>
    <row r="501" spans="1:65" s="2" customFormat="1" ht="19.2">
      <c r="A501" s="37"/>
      <c r="B501" s="38"/>
      <c r="C501" s="39"/>
      <c r="D501" s="189" t="s">
        <v>142</v>
      </c>
      <c r="E501" s="39"/>
      <c r="F501" s="190" t="s">
        <v>541</v>
      </c>
      <c r="G501" s="39"/>
      <c r="H501" s="39"/>
      <c r="I501" s="191"/>
      <c r="J501" s="39"/>
      <c r="K501" s="39"/>
      <c r="L501" s="42"/>
      <c r="M501" s="192"/>
      <c r="N501" s="193"/>
      <c r="O501" s="67"/>
      <c r="P501" s="67"/>
      <c r="Q501" s="67"/>
      <c r="R501" s="67"/>
      <c r="S501" s="67"/>
      <c r="T501" s="68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T501" s="19" t="s">
        <v>142</v>
      </c>
      <c r="AU501" s="19" t="s">
        <v>91</v>
      </c>
    </row>
    <row r="502" spans="1:65" s="13" customFormat="1">
      <c r="B502" s="196"/>
      <c r="C502" s="197"/>
      <c r="D502" s="189" t="s">
        <v>146</v>
      </c>
      <c r="E502" s="198" t="s">
        <v>35</v>
      </c>
      <c r="F502" s="199" t="s">
        <v>543</v>
      </c>
      <c r="G502" s="197"/>
      <c r="H502" s="200">
        <v>386</v>
      </c>
      <c r="I502" s="201"/>
      <c r="J502" s="197"/>
      <c r="K502" s="197"/>
      <c r="L502" s="202"/>
      <c r="M502" s="203"/>
      <c r="N502" s="204"/>
      <c r="O502" s="204"/>
      <c r="P502" s="204"/>
      <c r="Q502" s="204"/>
      <c r="R502" s="204"/>
      <c r="S502" s="204"/>
      <c r="T502" s="205"/>
      <c r="AT502" s="206" t="s">
        <v>146</v>
      </c>
      <c r="AU502" s="206" t="s">
        <v>91</v>
      </c>
      <c r="AV502" s="13" t="s">
        <v>91</v>
      </c>
      <c r="AW502" s="13" t="s">
        <v>41</v>
      </c>
      <c r="AX502" s="13" t="s">
        <v>81</v>
      </c>
      <c r="AY502" s="206" t="s">
        <v>133</v>
      </c>
    </row>
    <row r="503" spans="1:65" s="14" customFormat="1">
      <c r="B503" s="207"/>
      <c r="C503" s="208"/>
      <c r="D503" s="189" t="s">
        <v>146</v>
      </c>
      <c r="E503" s="209" t="s">
        <v>35</v>
      </c>
      <c r="F503" s="210" t="s">
        <v>148</v>
      </c>
      <c r="G503" s="208"/>
      <c r="H503" s="211">
        <v>386</v>
      </c>
      <c r="I503" s="212"/>
      <c r="J503" s="208"/>
      <c r="K503" s="208"/>
      <c r="L503" s="213"/>
      <c r="M503" s="214"/>
      <c r="N503" s="215"/>
      <c r="O503" s="215"/>
      <c r="P503" s="215"/>
      <c r="Q503" s="215"/>
      <c r="R503" s="215"/>
      <c r="S503" s="215"/>
      <c r="T503" s="216"/>
      <c r="AT503" s="217" t="s">
        <v>146</v>
      </c>
      <c r="AU503" s="217" t="s">
        <v>91</v>
      </c>
      <c r="AV503" s="14" t="s">
        <v>140</v>
      </c>
      <c r="AW503" s="14" t="s">
        <v>41</v>
      </c>
      <c r="AX503" s="14" t="s">
        <v>89</v>
      </c>
      <c r="AY503" s="217" t="s">
        <v>133</v>
      </c>
    </row>
    <row r="504" spans="1:65" s="2" customFormat="1" ht="16.5" customHeight="1">
      <c r="A504" s="37"/>
      <c r="B504" s="38"/>
      <c r="C504" s="239" t="s">
        <v>544</v>
      </c>
      <c r="D504" s="239" t="s">
        <v>514</v>
      </c>
      <c r="E504" s="240" t="s">
        <v>545</v>
      </c>
      <c r="F504" s="241" t="s">
        <v>546</v>
      </c>
      <c r="G504" s="242" t="s">
        <v>547</v>
      </c>
      <c r="H504" s="243">
        <v>5.9640000000000004</v>
      </c>
      <c r="I504" s="244"/>
      <c r="J504" s="245">
        <f>ROUND(I504*H504,2)</f>
        <v>0</v>
      </c>
      <c r="K504" s="241" t="s">
        <v>139</v>
      </c>
      <c r="L504" s="246"/>
      <c r="M504" s="247" t="s">
        <v>35</v>
      </c>
      <c r="N504" s="248" t="s">
        <v>52</v>
      </c>
      <c r="O504" s="67"/>
      <c r="P504" s="185">
        <f>O504*H504</f>
        <v>0</v>
      </c>
      <c r="Q504" s="185">
        <v>1E-3</v>
      </c>
      <c r="R504" s="185">
        <f>Q504*H504</f>
        <v>5.9640000000000006E-3</v>
      </c>
      <c r="S504" s="185">
        <v>0</v>
      </c>
      <c r="T504" s="186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187" t="s">
        <v>184</v>
      </c>
      <c r="AT504" s="187" t="s">
        <v>514</v>
      </c>
      <c r="AU504" s="187" t="s">
        <v>91</v>
      </c>
      <c r="AY504" s="19" t="s">
        <v>133</v>
      </c>
      <c r="BE504" s="188">
        <f>IF(N504="základní",J504,0)</f>
        <v>0</v>
      </c>
      <c r="BF504" s="188">
        <f>IF(N504="snížená",J504,0)</f>
        <v>0</v>
      </c>
      <c r="BG504" s="188">
        <f>IF(N504="zákl. přenesená",J504,0)</f>
        <v>0</v>
      </c>
      <c r="BH504" s="188">
        <f>IF(N504="sníž. přenesená",J504,0)</f>
        <v>0</v>
      </c>
      <c r="BI504" s="188">
        <f>IF(N504="nulová",J504,0)</f>
        <v>0</v>
      </c>
      <c r="BJ504" s="19" t="s">
        <v>89</v>
      </c>
      <c r="BK504" s="188">
        <f>ROUND(I504*H504,2)</f>
        <v>0</v>
      </c>
      <c r="BL504" s="19" t="s">
        <v>140</v>
      </c>
      <c r="BM504" s="187" t="s">
        <v>548</v>
      </c>
    </row>
    <row r="505" spans="1:65" s="2" customFormat="1">
      <c r="A505" s="37"/>
      <c r="B505" s="38"/>
      <c r="C505" s="39"/>
      <c r="D505" s="189" t="s">
        <v>142</v>
      </c>
      <c r="E505" s="39"/>
      <c r="F505" s="190" t="s">
        <v>546</v>
      </c>
      <c r="G505" s="39"/>
      <c r="H505" s="39"/>
      <c r="I505" s="191"/>
      <c r="J505" s="39"/>
      <c r="K505" s="39"/>
      <c r="L505" s="42"/>
      <c r="M505" s="192"/>
      <c r="N505" s="193"/>
      <c r="O505" s="67"/>
      <c r="P505" s="67"/>
      <c r="Q505" s="67"/>
      <c r="R505" s="67"/>
      <c r="S505" s="67"/>
      <c r="T505" s="68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T505" s="19" t="s">
        <v>142</v>
      </c>
      <c r="AU505" s="19" t="s">
        <v>91</v>
      </c>
    </row>
    <row r="506" spans="1:65" s="13" customFormat="1">
      <c r="B506" s="196"/>
      <c r="C506" s="197"/>
      <c r="D506" s="189" t="s">
        <v>146</v>
      </c>
      <c r="E506" s="198" t="s">
        <v>35</v>
      </c>
      <c r="F506" s="199" t="s">
        <v>549</v>
      </c>
      <c r="G506" s="197"/>
      <c r="H506" s="200">
        <v>5.9640000000000004</v>
      </c>
      <c r="I506" s="201"/>
      <c r="J506" s="197"/>
      <c r="K506" s="197"/>
      <c r="L506" s="202"/>
      <c r="M506" s="203"/>
      <c r="N506" s="204"/>
      <c r="O506" s="204"/>
      <c r="P506" s="204"/>
      <c r="Q506" s="204"/>
      <c r="R506" s="204"/>
      <c r="S506" s="204"/>
      <c r="T506" s="205"/>
      <c r="AT506" s="206" t="s">
        <v>146</v>
      </c>
      <c r="AU506" s="206" t="s">
        <v>91</v>
      </c>
      <c r="AV506" s="13" t="s">
        <v>91</v>
      </c>
      <c r="AW506" s="13" t="s">
        <v>41</v>
      </c>
      <c r="AX506" s="13" t="s">
        <v>81</v>
      </c>
      <c r="AY506" s="206" t="s">
        <v>133</v>
      </c>
    </row>
    <row r="507" spans="1:65" s="14" customFormat="1">
      <c r="B507" s="207"/>
      <c r="C507" s="208"/>
      <c r="D507" s="189" t="s">
        <v>146</v>
      </c>
      <c r="E507" s="209" t="s">
        <v>35</v>
      </c>
      <c r="F507" s="210" t="s">
        <v>148</v>
      </c>
      <c r="G507" s="208"/>
      <c r="H507" s="211">
        <v>5.9640000000000004</v>
      </c>
      <c r="I507" s="212"/>
      <c r="J507" s="208"/>
      <c r="K507" s="208"/>
      <c r="L507" s="213"/>
      <c r="M507" s="214"/>
      <c r="N507" s="215"/>
      <c r="O507" s="215"/>
      <c r="P507" s="215"/>
      <c r="Q507" s="215"/>
      <c r="R507" s="215"/>
      <c r="S507" s="215"/>
      <c r="T507" s="216"/>
      <c r="AT507" s="217" t="s">
        <v>146</v>
      </c>
      <c r="AU507" s="217" t="s">
        <v>91</v>
      </c>
      <c r="AV507" s="14" t="s">
        <v>140</v>
      </c>
      <c r="AW507" s="14" t="s">
        <v>41</v>
      </c>
      <c r="AX507" s="14" t="s">
        <v>89</v>
      </c>
      <c r="AY507" s="217" t="s">
        <v>133</v>
      </c>
    </row>
    <row r="508" spans="1:65" s="2" customFormat="1" ht="24.15" customHeight="1">
      <c r="A508" s="37"/>
      <c r="B508" s="38"/>
      <c r="C508" s="176" t="s">
        <v>550</v>
      </c>
      <c r="D508" s="176" t="s">
        <v>135</v>
      </c>
      <c r="E508" s="177" t="s">
        <v>551</v>
      </c>
      <c r="F508" s="178" t="s">
        <v>552</v>
      </c>
      <c r="G508" s="179" t="s">
        <v>151</v>
      </c>
      <c r="H508" s="180">
        <v>665.8</v>
      </c>
      <c r="I508" s="181"/>
      <c r="J508" s="182">
        <f>ROUND(I508*H508,2)</f>
        <v>0</v>
      </c>
      <c r="K508" s="178" t="s">
        <v>139</v>
      </c>
      <c r="L508" s="42"/>
      <c r="M508" s="183" t="s">
        <v>35</v>
      </c>
      <c r="N508" s="184" t="s">
        <v>52</v>
      </c>
      <c r="O508" s="67"/>
      <c r="P508" s="185">
        <f>O508*H508</f>
        <v>0</v>
      </c>
      <c r="Q508" s="185">
        <v>0</v>
      </c>
      <c r="R508" s="185">
        <f>Q508*H508</f>
        <v>0</v>
      </c>
      <c r="S508" s="185">
        <v>0</v>
      </c>
      <c r="T508" s="186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187" t="s">
        <v>140</v>
      </c>
      <c r="AT508" s="187" t="s">
        <v>135</v>
      </c>
      <c r="AU508" s="187" t="s">
        <v>91</v>
      </c>
      <c r="AY508" s="19" t="s">
        <v>133</v>
      </c>
      <c r="BE508" s="188">
        <f>IF(N508="základní",J508,0)</f>
        <v>0</v>
      </c>
      <c r="BF508" s="188">
        <f>IF(N508="snížená",J508,0)</f>
        <v>0</v>
      </c>
      <c r="BG508" s="188">
        <f>IF(N508="zákl. přenesená",J508,0)</f>
        <v>0</v>
      </c>
      <c r="BH508" s="188">
        <f>IF(N508="sníž. přenesená",J508,0)</f>
        <v>0</v>
      </c>
      <c r="BI508" s="188">
        <f>IF(N508="nulová",J508,0)</f>
        <v>0</v>
      </c>
      <c r="BJ508" s="19" t="s">
        <v>89</v>
      </c>
      <c r="BK508" s="188">
        <f>ROUND(I508*H508,2)</f>
        <v>0</v>
      </c>
      <c r="BL508" s="19" t="s">
        <v>140</v>
      </c>
      <c r="BM508" s="187" t="s">
        <v>553</v>
      </c>
    </row>
    <row r="509" spans="1:65" s="2" customFormat="1" ht="19.2">
      <c r="A509" s="37"/>
      <c r="B509" s="38"/>
      <c r="C509" s="39"/>
      <c r="D509" s="189" t="s">
        <v>142</v>
      </c>
      <c r="E509" s="39"/>
      <c r="F509" s="190" t="s">
        <v>554</v>
      </c>
      <c r="G509" s="39"/>
      <c r="H509" s="39"/>
      <c r="I509" s="191"/>
      <c r="J509" s="39"/>
      <c r="K509" s="39"/>
      <c r="L509" s="42"/>
      <c r="M509" s="192"/>
      <c r="N509" s="193"/>
      <c r="O509" s="67"/>
      <c r="P509" s="67"/>
      <c r="Q509" s="67"/>
      <c r="R509" s="67"/>
      <c r="S509" s="67"/>
      <c r="T509" s="68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T509" s="19" t="s">
        <v>142</v>
      </c>
      <c r="AU509" s="19" t="s">
        <v>91</v>
      </c>
    </row>
    <row r="510" spans="1:65" s="2" customFormat="1">
      <c r="A510" s="37"/>
      <c r="B510" s="38"/>
      <c r="C510" s="39"/>
      <c r="D510" s="194" t="s">
        <v>144</v>
      </c>
      <c r="E510" s="39"/>
      <c r="F510" s="195" t="s">
        <v>555</v>
      </c>
      <c r="G510" s="39"/>
      <c r="H510" s="39"/>
      <c r="I510" s="191"/>
      <c r="J510" s="39"/>
      <c r="K510" s="39"/>
      <c r="L510" s="42"/>
      <c r="M510" s="192"/>
      <c r="N510" s="193"/>
      <c r="O510" s="67"/>
      <c r="P510" s="67"/>
      <c r="Q510" s="67"/>
      <c r="R510" s="67"/>
      <c r="S510" s="67"/>
      <c r="T510" s="68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19" t="s">
        <v>144</v>
      </c>
      <c r="AU510" s="19" t="s">
        <v>91</v>
      </c>
    </row>
    <row r="511" spans="1:65" s="13" customFormat="1">
      <c r="B511" s="196"/>
      <c r="C511" s="197"/>
      <c r="D511" s="189" t="s">
        <v>146</v>
      </c>
      <c r="E511" s="198" t="s">
        <v>35</v>
      </c>
      <c r="F511" s="199" t="s">
        <v>556</v>
      </c>
      <c r="G511" s="197"/>
      <c r="H511" s="200">
        <v>665.8</v>
      </c>
      <c r="I511" s="201"/>
      <c r="J511" s="197"/>
      <c r="K511" s="197"/>
      <c r="L511" s="202"/>
      <c r="M511" s="203"/>
      <c r="N511" s="204"/>
      <c r="O511" s="204"/>
      <c r="P511" s="204"/>
      <c r="Q511" s="204"/>
      <c r="R511" s="204"/>
      <c r="S511" s="204"/>
      <c r="T511" s="205"/>
      <c r="AT511" s="206" t="s">
        <v>146</v>
      </c>
      <c r="AU511" s="206" t="s">
        <v>91</v>
      </c>
      <c r="AV511" s="13" t="s">
        <v>91</v>
      </c>
      <c r="AW511" s="13" t="s">
        <v>41</v>
      </c>
      <c r="AX511" s="13" t="s">
        <v>81</v>
      </c>
      <c r="AY511" s="206" t="s">
        <v>133</v>
      </c>
    </row>
    <row r="512" spans="1:65" s="14" customFormat="1">
      <c r="B512" s="207"/>
      <c r="C512" s="208"/>
      <c r="D512" s="189" t="s">
        <v>146</v>
      </c>
      <c r="E512" s="209" t="s">
        <v>35</v>
      </c>
      <c r="F512" s="210" t="s">
        <v>148</v>
      </c>
      <c r="G512" s="208"/>
      <c r="H512" s="211">
        <v>665.8</v>
      </c>
      <c r="I512" s="212"/>
      <c r="J512" s="208"/>
      <c r="K512" s="208"/>
      <c r="L512" s="213"/>
      <c r="M512" s="214"/>
      <c r="N512" s="215"/>
      <c r="O512" s="215"/>
      <c r="P512" s="215"/>
      <c r="Q512" s="215"/>
      <c r="R512" s="215"/>
      <c r="S512" s="215"/>
      <c r="T512" s="216"/>
      <c r="AT512" s="217" t="s">
        <v>146</v>
      </c>
      <c r="AU512" s="217" t="s">
        <v>91</v>
      </c>
      <c r="AV512" s="14" t="s">
        <v>140</v>
      </c>
      <c r="AW512" s="14" t="s">
        <v>41</v>
      </c>
      <c r="AX512" s="14" t="s">
        <v>89</v>
      </c>
      <c r="AY512" s="217" t="s">
        <v>133</v>
      </c>
    </row>
    <row r="513" spans="1:65" s="2" customFormat="1" ht="24.15" customHeight="1">
      <c r="A513" s="37"/>
      <c r="B513" s="38"/>
      <c r="C513" s="176" t="s">
        <v>557</v>
      </c>
      <c r="D513" s="176" t="s">
        <v>135</v>
      </c>
      <c r="E513" s="177" t="s">
        <v>558</v>
      </c>
      <c r="F513" s="178" t="s">
        <v>559</v>
      </c>
      <c r="G513" s="179" t="s">
        <v>151</v>
      </c>
      <c r="H513" s="180">
        <v>665.8</v>
      </c>
      <c r="I513" s="181"/>
      <c r="J513" s="182">
        <f>ROUND(I513*H513,2)</f>
        <v>0</v>
      </c>
      <c r="K513" s="178" t="s">
        <v>139</v>
      </c>
      <c r="L513" s="42"/>
      <c r="M513" s="183" t="s">
        <v>35</v>
      </c>
      <c r="N513" s="184" t="s">
        <v>52</v>
      </c>
      <c r="O513" s="67"/>
      <c r="P513" s="185">
        <f>O513*H513</f>
        <v>0</v>
      </c>
      <c r="Q513" s="185">
        <v>0</v>
      </c>
      <c r="R513" s="185">
        <f>Q513*H513</f>
        <v>0</v>
      </c>
      <c r="S513" s="185">
        <v>0</v>
      </c>
      <c r="T513" s="186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187" t="s">
        <v>140</v>
      </c>
      <c r="AT513" s="187" t="s">
        <v>135</v>
      </c>
      <c r="AU513" s="187" t="s">
        <v>91</v>
      </c>
      <c r="AY513" s="19" t="s">
        <v>133</v>
      </c>
      <c r="BE513" s="188">
        <f>IF(N513="základní",J513,0)</f>
        <v>0</v>
      </c>
      <c r="BF513" s="188">
        <f>IF(N513="snížená",J513,0)</f>
        <v>0</v>
      </c>
      <c r="BG513" s="188">
        <f>IF(N513="zákl. přenesená",J513,0)</f>
        <v>0</v>
      </c>
      <c r="BH513" s="188">
        <f>IF(N513="sníž. přenesená",J513,0)</f>
        <v>0</v>
      </c>
      <c r="BI513" s="188">
        <f>IF(N513="nulová",J513,0)</f>
        <v>0</v>
      </c>
      <c r="BJ513" s="19" t="s">
        <v>89</v>
      </c>
      <c r="BK513" s="188">
        <f>ROUND(I513*H513,2)</f>
        <v>0</v>
      </c>
      <c r="BL513" s="19" t="s">
        <v>140</v>
      </c>
      <c r="BM513" s="187" t="s">
        <v>560</v>
      </c>
    </row>
    <row r="514" spans="1:65" s="2" customFormat="1" ht="19.2">
      <c r="A514" s="37"/>
      <c r="B514" s="38"/>
      <c r="C514" s="39"/>
      <c r="D514" s="189" t="s">
        <v>142</v>
      </c>
      <c r="E514" s="39"/>
      <c r="F514" s="190" t="s">
        <v>561</v>
      </c>
      <c r="G514" s="39"/>
      <c r="H514" s="39"/>
      <c r="I514" s="191"/>
      <c r="J514" s="39"/>
      <c r="K514" s="39"/>
      <c r="L514" s="42"/>
      <c r="M514" s="192"/>
      <c r="N514" s="193"/>
      <c r="O514" s="67"/>
      <c r="P514" s="67"/>
      <c r="Q514" s="67"/>
      <c r="R514" s="67"/>
      <c r="S514" s="67"/>
      <c r="T514" s="68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T514" s="19" t="s">
        <v>142</v>
      </c>
      <c r="AU514" s="19" t="s">
        <v>91</v>
      </c>
    </row>
    <row r="515" spans="1:65" s="2" customFormat="1">
      <c r="A515" s="37"/>
      <c r="B515" s="38"/>
      <c r="C515" s="39"/>
      <c r="D515" s="194" t="s">
        <v>144</v>
      </c>
      <c r="E515" s="39"/>
      <c r="F515" s="195" t="s">
        <v>562</v>
      </c>
      <c r="G515" s="39"/>
      <c r="H515" s="39"/>
      <c r="I515" s="191"/>
      <c r="J515" s="39"/>
      <c r="K515" s="39"/>
      <c r="L515" s="42"/>
      <c r="M515" s="192"/>
      <c r="N515" s="193"/>
      <c r="O515" s="67"/>
      <c r="P515" s="67"/>
      <c r="Q515" s="67"/>
      <c r="R515" s="67"/>
      <c r="S515" s="67"/>
      <c r="T515" s="68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T515" s="19" t="s">
        <v>144</v>
      </c>
      <c r="AU515" s="19" t="s">
        <v>91</v>
      </c>
    </row>
    <row r="516" spans="1:65" s="13" customFormat="1">
      <c r="B516" s="196"/>
      <c r="C516" s="197"/>
      <c r="D516" s="189" t="s">
        <v>146</v>
      </c>
      <c r="E516" s="198" t="s">
        <v>35</v>
      </c>
      <c r="F516" s="199" t="s">
        <v>556</v>
      </c>
      <c r="G516" s="197"/>
      <c r="H516" s="200">
        <v>665.8</v>
      </c>
      <c r="I516" s="201"/>
      <c r="J516" s="197"/>
      <c r="K516" s="197"/>
      <c r="L516" s="202"/>
      <c r="M516" s="203"/>
      <c r="N516" s="204"/>
      <c r="O516" s="204"/>
      <c r="P516" s="204"/>
      <c r="Q516" s="204"/>
      <c r="R516" s="204"/>
      <c r="S516" s="204"/>
      <c r="T516" s="205"/>
      <c r="AT516" s="206" t="s">
        <v>146</v>
      </c>
      <c r="AU516" s="206" t="s">
        <v>91</v>
      </c>
      <c r="AV516" s="13" t="s">
        <v>91</v>
      </c>
      <c r="AW516" s="13" t="s">
        <v>41</v>
      </c>
      <c r="AX516" s="13" t="s">
        <v>81</v>
      </c>
      <c r="AY516" s="206" t="s">
        <v>133</v>
      </c>
    </row>
    <row r="517" spans="1:65" s="14" customFormat="1">
      <c r="B517" s="207"/>
      <c r="C517" s="208"/>
      <c r="D517" s="189" t="s">
        <v>146</v>
      </c>
      <c r="E517" s="209" t="s">
        <v>35</v>
      </c>
      <c r="F517" s="210" t="s">
        <v>148</v>
      </c>
      <c r="G517" s="208"/>
      <c r="H517" s="211">
        <v>665.8</v>
      </c>
      <c r="I517" s="212"/>
      <c r="J517" s="208"/>
      <c r="K517" s="208"/>
      <c r="L517" s="213"/>
      <c r="M517" s="214"/>
      <c r="N517" s="215"/>
      <c r="O517" s="215"/>
      <c r="P517" s="215"/>
      <c r="Q517" s="215"/>
      <c r="R517" s="215"/>
      <c r="S517" s="215"/>
      <c r="T517" s="216"/>
      <c r="AT517" s="217" t="s">
        <v>146</v>
      </c>
      <c r="AU517" s="217" t="s">
        <v>91</v>
      </c>
      <c r="AV517" s="14" t="s">
        <v>140</v>
      </c>
      <c r="AW517" s="14" t="s">
        <v>41</v>
      </c>
      <c r="AX517" s="14" t="s">
        <v>89</v>
      </c>
      <c r="AY517" s="217" t="s">
        <v>133</v>
      </c>
    </row>
    <row r="518" spans="1:65" s="12" customFormat="1" ht="22.95" customHeight="1">
      <c r="B518" s="160"/>
      <c r="C518" s="161"/>
      <c r="D518" s="162" t="s">
        <v>80</v>
      </c>
      <c r="E518" s="174" t="s">
        <v>91</v>
      </c>
      <c r="F518" s="174" t="s">
        <v>563</v>
      </c>
      <c r="G518" s="161"/>
      <c r="H518" s="161"/>
      <c r="I518" s="164"/>
      <c r="J518" s="175">
        <f>BK518</f>
        <v>0</v>
      </c>
      <c r="K518" s="161"/>
      <c r="L518" s="166"/>
      <c r="M518" s="167"/>
      <c r="N518" s="168"/>
      <c r="O518" s="168"/>
      <c r="P518" s="169">
        <f>SUM(P519:P524)</f>
        <v>0</v>
      </c>
      <c r="Q518" s="168"/>
      <c r="R518" s="169">
        <f>SUM(R519:R524)</f>
        <v>45.758449500000005</v>
      </c>
      <c r="S518" s="168"/>
      <c r="T518" s="170">
        <f>SUM(T519:T524)</f>
        <v>0</v>
      </c>
      <c r="AR518" s="171" t="s">
        <v>89</v>
      </c>
      <c r="AT518" s="172" t="s">
        <v>80</v>
      </c>
      <c r="AU518" s="172" t="s">
        <v>89</v>
      </c>
      <c r="AY518" s="171" t="s">
        <v>133</v>
      </c>
      <c r="BK518" s="173">
        <f>SUM(BK519:BK524)</f>
        <v>0</v>
      </c>
    </row>
    <row r="519" spans="1:65" s="2" customFormat="1" ht="37.950000000000003" customHeight="1">
      <c r="A519" s="37"/>
      <c r="B519" s="38"/>
      <c r="C519" s="176" t="s">
        <v>564</v>
      </c>
      <c r="D519" s="176" t="s">
        <v>135</v>
      </c>
      <c r="E519" s="177" t="s">
        <v>565</v>
      </c>
      <c r="F519" s="178" t="s">
        <v>566</v>
      </c>
      <c r="G519" s="179" t="s">
        <v>193</v>
      </c>
      <c r="H519" s="180">
        <v>223.55</v>
      </c>
      <c r="I519" s="181"/>
      <c r="J519" s="182">
        <f>ROUND(I519*H519,2)</f>
        <v>0</v>
      </c>
      <c r="K519" s="178" t="s">
        <v>139</v>
      </c>
      <c r="L519" s="42"/>
      <c r="M519" s="183" t="s">
        <v>35</v>
      </c>
      <c r="N519" s="184" t="s">
        <v>52</v>
      </c>
      <c r="O519" s="67"/>
      <c r="P519" s="185">
        <f>O519*H519</f>
        <v>0</v>
      </c>
      <c r="Q519" s="185">
        <v>0.20469000000000001</v>
      </c>
      <c r="R519" s="185">
        <f>Q519*H519</f>
        <v>45.758449500000005</v>
      </c>
      <c r="S519" s="185">
        <v>0</v>
      </c>
      <c r="T519" s="186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87" t="s">
        <v>140</v>
      </c>
      <c r="AT519" s="187" t="s">
        <v>135</v>
      </c>
      <c r="AU519" s="187" t="s">
        <v>91</v>
      </c>
      <c r="AY519" s="19" t="s">
        <v>133</v>
      </c>
      <c r="BE519" s="188">
        <f>IF(N519="základní",J519,0)</f>
        <v>0</v>
      </c>
      <c r="BF519" s="188">
        <f>IF(N519="snížená",J519,0)</f>
        <v>0</v>
      </c>
      <c r="BG519" s="188">
        <f>IF(N519="zákl. přenesená",J519,0)</f>
        <v>0</v>
      </c>
      <c r="BH519" s="188">
        <f>IF(N519="sníž. přenesená",J519,0)</f>
        <v>0</v>
      </c>
      <c r="BI519" s="188">
        <f>IF(N519="nulová",J519,0)</f>
        <v>0</v>
      </c>
      <c r="BJ519" s="19" t="s">
        <v>89</v>
      </c>
      <c r="BK519" s="188">
        <f>ROUND(I519*H519,2)</f>
        <v>0</v>
      </c>
      <c r="BL519" s="19" t="s">
        <v>140</v>
      </c>
      <c r="BM519" s="187" t="s">
        <v>567</v>
      </c>
    </row>
    <row r="520" spans="1:65" s="2" customFormat="1" ht="38.4">
      <c r="A520" s="37"/>
      <c r="B520" s="38"/>
      <c r="C520" s="39"/>
      <c r="D520" s="189" t="s">
        <v>142</v>
      </c>
      <c r="E520" s="39"/>
      <c r="F520" s="190" t="s">
        <v>568</v>
      </c>
      <c r="G520" s="39"/>
      <c r="H520" s="39"/>
      <c r="I520" s="191"/>
      <c r="J520" s="39"/>
      <c r="K520" s="39"/>
      <c r="L520" s="42"/>
      <c r="M520" s="192"/>
      <c r="N520" s="193"/>
      <c r="O520" s="67"/>
      <c r="P520" s="67"/>
      <c r="Q520" s="67"/>
      <c r="R520" s="67"/>
      <c r="S520" s="67"/>
      <c r="T520" s="68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19" t="s">
        <v>142</v>
      </c>
      <c r="AU520" s="19" t="s">
        <v>91</v>
      </c>
    </row>
    <row r="521" spans="1:65" s="2" customFormat="1">
      <c r="A521" s="37"/>
      <c r="B521" s="38"/>
      <c r="C521" s="39"/>
      <c r="D521" s="194" t="s">
        <v>144</v>
      </c>
      <c r="E521" s="39"/>
      <c r="F521" s="195" t="s">
        <v>569</v>
      </c>
      <c r="G521" s="39"/>
      <c r="H521" s="39"/>
      <c r="I521" s="191"/>
      <c r="J521" s="39"/>
      <c r="K521" s="39"/>
      <c r="L521" s="42"/>
      <c r="M521" s="192"/>
      <c r="N521" s="193"/>
      <c r="O521" s="67"/>
      <c r="P521" s="67"/>
      <c r="Q521" s="67"/>
      <c r="R521" s="67"/>
      <c r="S521" s="67"/>
      <c r="T521" s="68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T521" s="19" t="s">
        <v>144</v>
      </c>
      <c r="AU521" s="19" t="s">
        <v>91</v>
      </c>
    </row>
    <row r="522" spans="1:65" s="16" customFormat="1">
      <c r="B522" s="229"/>
      <c r="C522" s="230"/>
      <c r="D522" s="189" t="s">
        <v>146</v>
      </c>
      <c r="E522" s="231" t="s">
        <v>35</v>
      </c>
      <c r="F522" s="232" t="s">
        <v>327</v>
      </c>
      <c r="G522" s="230"/>
      <c r="H522" s="231" t="s">
        <v>35</v>
      </c>
      <c r="I522" s="233"/>
      <c r="J522" s="230"/>
      <c r="K522" s="230"/>
      <c r="L522" s="234"/>
      <c r="M522" s="235"/>
      <c r="N522" s="236"/>
      <c r="O522" s="236"/>
      <c r="P522" s="236"/>
      <c r="Q522" s="236"/>
      <c r="R522" s="236"/>
      <c r="S522" s="236"/>
      <c r="T522" s="237"/>
      <c r="AT522" s="238" t="s">
        <v>146</v>
      </c>
      <c r="AU522" s="238" t="s">
        <v>91</v>
      </c>
      <c r="AV522" s="16" t="s">
        <v>89</v>
      </c>
      <c r="AW522" s="16" t="s">
        <v>41</v>
      </c>
      <c r="AX522" s="16" t="s">
        <v>81</v>
      </c>
      <c r="AY522" s="238" t="s">
        <v>133</v>
      </c>
    </row>
    <row r="523" spans="1:65" s="13" customFormat="1">
      <c r="B523" s="196"/>
      <c r="C523" s="197"/>
      <c r="D523" s="189" t="s">
        <v>146</v>
      </c>
      <c r="E523" s="198" t="s">
        <v>35</v>
      </c>
      <c r="F523" s="199" t="s">
        <v>570</v>
      </c>
      <c r="G523" s="197"/>
      <c r="H523" s="200">
        <v>223.55</v>
      </c>
      <c r="I523" s="201"/>
      <c r="J523" s="197"/>
      <c r="K523" s="197"/>
      <c r="L523" s="202"/>
      <c r="M523" s="203"/>
      <c r="N523" s="204"/>
      <c r="O523" s="204"/>
      <c r="P523" s="204"/>
      <c r="Q523" s="204"/>
      <c r="R523" s="204"/>
      <c r="S523" s="204"/>
      <c r="T523" s="205"/>
      <c r="AT523" s="206" t="s">
        <v>146</v>
      </c>
      <c r="AU523" s="206" t="s">
        <v>91</v>
      </c>
      <c r="AV523" s="13" t="s">
        <v>91</v>
      </c>
      <c r="AW523" s="13" t="s">
        <v>41</v>
      </c>
      <c r="AX523" s="13" t="s">
        <v>81</v>
      </c>
      <c r="AY523" s="206" t="s">
        <v>133</v>
      </c>
    </row>
    <row r="524" spans="1:65" s="14" customFormat="1">
      <c r="B524" s="207"/>
      <c r="C524" s="208"/>
      <c r="D524" s="189" t="s">
        <v>146</v>
      </c>
      <c r="E524" s="209" t="s">
        <v>35</v>
      </c>
      <c r="F524" s="210" t="s">
        <v>148</v>
      </c>
      <c r="G524" s="208"/>
      <c r="H524" s="211">
        <v>223.55</v>
      </c>
      <c r="I524" s="212"/>
      <c r="J524" s="208"/>
      <c r="K524" s="208"/>
      <c r="L524" s="213"/>
      <c r="M524" s="214"/>
      <c r="N524" s="215"/>
      <c r="O524" s="215"/>
      <c r="P524" s="215"/>
      <c r="Q524" s="215"/>
      <c r="R524" s="215"/>
      <c r="S524" s="215"/>
      <c r="T524" s="216"/>
      <c r="AT524" s="217" t="s">
        <v>146</v>
      </c>
      <c r="AU524" s="217" t="s">
        <v>91</v>
      </c>
      <c r="AV524" s="14" t="s">
        <v>140</v>
      </c>
      <c r="AW524" s="14" t="s">
        <v>41</v>
      </c>
      <c r="AX524" s="14" t="s">
        <v>89</v>
      </c>
      <c r="AY524" s="217" t="s">
        <v>133</v>
      </c>
    </row>
    <row r="525" spans="1:65" s="12" customFormat="1" ht="22.95" customHeight="1">
      <c r="B525" s="160"/>
      <c r="C525" s="161"/>
      <c r="D525" s="162" t="s">
        <v>80</v>
      </c>
      <c r="E525" s="174" t="s">
        <v>156</v>
      </c>
      <c r="F525" s="174" t="s">
        <v>571</v>
      </c>
      <c r="G525" s="161"/>
      <c r="H525" s="161"/>
      <c r="I525" s="164"/>
      <c r="J525" s="175">
        <f>BK525</f>
        <v>0</v>
      </c>
      <c r="K525" s="161"/>
      <c r="L525" s="166"/>
      <c r="M525" s="167"/>
      <c r="N525" s="168"/>
      <c r="O525" s="168"/>
      <c r="P525" s="169">
        <f>SUM(P526:P554)</f>
        <v>0</v>
      </c>
      <c r="Q525" s="168"/>
      <c r="R525" s="169">
        <f>SUM(R526:R554)</f>
        <v>0</v>
      </c>
      <c r="S525" s="168"/>
      <c r="T525" s="170">
        <f>SUM(T526:T554)</f>
        <v>159.30000000000001</v>
      </c>
      <c r="AR525" s="171" t="s">
        <v>89</v>
      </c>
      <c r="AT525" s="172" t="s">
        <v>80</v>
      </c>
      <c r="AU525" s="172" t="s">
        <v>89</v>
      </c>
      <c r="AY525" s="171" t="s">
        <v>133</v>
      </c>
      <c r="BK525" s="173">
        <f>SUM(BK526:BK554)</f>
        <v>0</v>
      </c>
    </row>
    <row r="526" spans="1:65" s="2" customFormat="1" ht="24.15" customHeight="1">
      <c r="A526" s="37"/>
      <c r="B526" s="38"/>
      <c r="C526" s="176" t="s">
        <v>340</v>
      </c>
      <c r="D526" s="176" t="s">
        <v>135</v>
      </c>
      <c r="E526" s="177" t="s">
        <v>572</v>
      </c>
      <c r="F526" s="178" t="s">
        <v>573</v>
      </c>
      <c r="G526" s="179" t="s">
        <v>574</v>
      </c>
      <c r="H526" s="180">
        <v>1</v>
      </c>
      <c r="I526" s="181"/>
      <c r="J526" s="182">
        <f>ROUND(I526*H526,2)</f>
        <v>0</v>
      </c>
      <c r="K526" s="178"/>
      <c r="L526" s="42"/>
      <c r="M526" s="183" t="s">
        <v>35</v>
      </c>
      <c r="N526" s="184" t="s">
        <v>52</v>
      </c>
      <c r="O526" s="67"/>
      <c r="P526" s="185">
        <f>O526*H526</f>
        <v>0</v>
      </c>
      <c r="Q526" s="185">
        <v>0</v>
      </c>
      <c r="R526" s="185">
        <f>Q526*H526</f>
        <v>0</v>
      </c>
      <c r="S526" s="185">
        <v>2.5</v>
      </c>
      <c r="T526" s="186">
        <f>S526*H526</f>
        <v>2.5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187" t="s">
        <v>140</v>
      </c>
      <c r="AT526" s="187" t="s">
        <v>135</v>
      </c>
      <c r="AU526" s="187" t="s">
        <v>91</v>
      </c>
      <c r="AY526" s="19" t="s">
        <v>133</v>
      </c>
      <c r="BE526" s="188">
        <f>IF(N526="základní",J526,0)</f>
        <v>0</v>
      </c>
      <c r="BF526" s="188">
        <f>IF(N526="snížená",J526,0)</f>
        <v>0</v>
      </c>
      <c r="BG526" s="188">
        <f>IF(N526="zákl. přenesená",J526,0)</f>
        <v>0</v>
      </c>
      <c r="BH526" s="188">
        <f>IF(N526="sníž. přenesená",J526,0)</f>
        <v>0</v>
      </c>
      <c r="BI526" s="188">
        <f>IF(N526="nulová",J526,0)</f>
        <v>0</v>
      </c>
      <c r="BJ526" s="19" t="s">
        <v>89</v>
      </c>
      <c r="BK526" s="188">
        <f>ROUND(I526*H526,2)</f>
        <v>0</v>
      </c>
      <c r="BL526" s="19" t="s">
        <v>140</v>
      </c>
      <c r="BM526" s="187" t="s">
        <v>575</v>
      </c>
    </row>
    <row r="527" spans="1:65" s="2" customFormat="1" ht="19.2">
      <c r="A527" s="37"/>
      <c r="B527" s="38"/>
      <c r="C527" s="39"/>
      <c r="D527" s="189" t="s">
        <v>142</v>
      </c>
      <c r="E527" s="39"/>
      <c r="F527" s="190" t="s">
        <v>573</v>
      </c>
      <c r="G527" s="39"/>
      <c r="H527" s="39"/>
      <c r="I527" s="191"/>
      <c r="J527" s="39"/>
      <c r="K527" s="39"/>
      <c r="L527" s="42"/>
      <c r="M527" s="192"/>
      <c r="N527" s="193"/>
      <c r="O527" s="67"/>
      <c r="P527" s="67"/>
      <c r="Q527" s="67"/>
      <c r="R527" s="67"/>
      <c r="S527" s="67"/>
      <c r="T527" s="68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T527" s="19" t="s">
        <v>142</v>
      </c>
      <c r="AU527" s="19" t="s">
        <v>91</v>
      </c>
    </row>
    <row r="528" spans="1:65" s="13" customFormat="1" ht="20.399999999999999">
      <c r="B528" s="196"/>
      <c r="C528" s="197"/>
      <c r="D528" s="189" t="s">
        <v>146</v>
      </c>
      <c r="E528" s="198" t="s">
        <v>35</v>
      </c>
      <c r="F528" s="199" t="s">
        <v>576</v>
      </c>
      <c r="G528" s="197"/>
      <c r="H528" s="200">
        <v>1</v>
      </c>
      <c r="I528" s="201"/>
      <c r="J528" s="197"/>
      <c r="K528" s="197"/>
      <c r="L528" s="202"/>
      <c r="M528" s="203"/>
      <c r="N528" s="204"/>
      <c r="O528" s="204"/>
      <c r="P528" s="204"/>
      <c r="Q528" s="204"/>
      <c r="R528" s="204"/>
      <c r="S528" s="204"/>
      <c r="T528" s="205"/>
      <c r="AT528" s="206" t="s">
        <v>146</v>
      </c>
      <c r="AU528" s="206" t="s">
        <v>91</v>
      </c>
      <c r="AV528" s="13" t="s">
        <v>91</v>
      </c>
      <c r="AW528" s="13" t="s">
        <v>41</v>
      </c>
      <c r="AX528" s="13" t="s">
        <v>81</v>
      </c>
      <c r="AY528" s="206" t="s">
        <v>133</v>
      </c>
    </row>
    <row r="529" spans="1:65" s="14" customFormat="1">
      <c r="B529" s="207"/>
      <c r="C529" s="208"/>
      <c r="D529" s="189" t="s">
        <v>146</v>
      </c>
      <c r="E529" s="209" t="s">
        <v>35</v>
      </c>
      <c r="F529" s="210" t="s">
        <v>148</v>
      </c>
      <c r="G529" s="208"/>
      <c r="H529" s="211">
        <v>1</v>
      </c>
      <c r="I529" s="212"/>
      <c r="J529" s="208"/>
      <c r="K529" s="208"/>
      <c r="L529" s="213"/>
      <c r="M529" s="214"/>
      <c r="N529" s="215"/>
      <c r="O529" s="215"/>
      <c r="P529" s="215"/>
      <c r="Q529" s="215"/>
      <c r="R529" s="215"/>
      <c r="S529" s="215"/>
      <c r="T529" s="216"/>
      <c r="AT529" s="217" t="s">
        <v>146</v>
      </c>
      <c r="AU529" s="217" t="s">
        <v>91</v>
      </c>
      <c r="AV529" s="14" t="s">
        <v>140</v>
      </c>
      <c r="AW529" s="14" t="s">
        <v>41</v>
      </c>
      <c r="AX529" s="14" t="s">
        <v>89</v>
      </c>
      <c r="AY529" s="217" t="s">
        <v>133</v>
      </c>
    </row>
    <row r="530" spans="1:65" s="2" customFormat="1" ht="24.15" customHeight="1">
      <c r="A530" s="37"/>
      <c r="B530" s="38"/>
      <c r="C530" s="176" t="s">
        <v>577</v>
      </c>
      <c r="D530" s="176" t="s">
        <v>135</v>
      </c>
      <c r="E530" s="177" t="s">
        <v>578</v>
      </c>
      <c r="F530" s="178" t="s">
        <v>579</v>
      </c>
      <c r="G530" s="179" t="s">
        <v>248</v>
      </c>
      <c r="H530" s="180">
        <v>2</v>
      </c>
      <c r="I530" s="181"/>
      <c r="J530" s="182">
        <f>ROUND(I530*H530,2)</f>
        <v>0</v>
      </c>
      <c r="K530" s="178" t="s">
        <v>139</v>
      </c>
      <c r="L530" s="42"/>
      <c r="M530" s="183" t="s">
        <v>35</v>
      </c>
      <c r="N530" s="184" t="s">
        <v>52</v>
      </c>
      <c r="O530" s="67"/>
      <c r="P530" s="185">
        <f>O530*H530</f>
        <v>0</v>
      </c>
      <c r="Q530" s="185">
        <v>0</v>
      </c>
      <c r="R530" s="185">
        <f>Q530*H530</f>
        <v>0</v>
      </c>
      <c r="S530" s="185">
        <v>1.95</v>
      </c>
      <c r="T530" s="186">
        <f>S530*H530</f>
        <v>3.9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187" t="s">
        <v>140</v>
      </c>
      <c r="AT530" s="187" t="s">
        <v>135</v>
      </c>
      <c r="AU530" s="187" t="s">
        <v>91</v>
      </c>
      <c r="AY530" s="19" t="s">
        <v>133</v>
      </c>
      <c r="BE530" s="188">
        <f>IF(N530="základní",J530,0)</f>
        <v>0</v>
      </c>
      <c r="BF530" s="188">
        <f>IF(N530="snížená",J530,0)</f>
        <v>0</v>
      </c>
      <c r="BG530" s="188">
        <f>IF(N530="zákl. přenesená",J530,0)</f>
        <v>0</v>
      </c>
      <c r="BH530" s="188">
        <f>IF(N530="sníž. přenesená",J530,0)</f>
        <v>0</v>
      </c>
      <c r="BI530" s="188">
        <f>IF(N530="nulová",J530,0)</f>
        <v>0</v>
      </c>
      <c r="BJ530" s="19" t="s">
        <v>89</v>
      </c>
      <c r="BK530" s="188">
        <f>ROUND(I530*H530,2)</f>
        <v>0</v>
      </c>
      <c r="BL530" s="19" t="s">
        <v>140</v>
      </c>
      <c r="BM530" s="187" t="s">
        <v>580</v>
      </c>
    </row>
    <row r="531" spans="1:65" s="2" customFormat="1" ht="19.2">
      <c r="A531" s="37"/>
      <c r="B531" s="38"/>
      <c r="C531" s="39"/>
      <c r="D531" s="189" t="s">
        <v>142</v>
      </c>
      <c r="E531" s="39"/>
      <c r="F531" s="190" t="s">
        <v>579</v>
      </c>
      <c r="G531" s="39"/>
      <c r="H531" s="39"/>
      <c r="I531" s="191"/>
      <c r="J531" s="39"/>
      <c r="K531" s="39"/>
      <c r="L531" s="42"/>
      <c r="M531" s="192"/>
      <c r="N531" s="193"/>
      <c r="O531" s="67"/>
      <c r="P531" s="67"/>
      <c r="Q531" s="67"/>
      <c r="R531" s="67"/>
      <c r="S531" s="67"/>
      <c r="T531" s="68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T531" s="19" t="s">
        <v>142</v>
      </c>
      <c r="AU531" s="19" t="s">
        <v>91</v>
      </c>
    </row>
    <row r="532" spans="1:65" s="13" customFormat="1">
      <c r="B532" s="196"/>
      <c r="C532" s="197"/>
      <c r="D532" s="189" t="s">
        <v>146</v>
      </c>
      <c r="E532" s="198" t="s">
        <v>35</v>
      </c>
      <c r="F532" s="199" t="s">
        <v>581</v>
      </c>
      <c r="G532" s="197"/>
      <c r="H532" s="200">
        <v>1.99</v>
      </c>
      <c r="I532" s="201"/>
      <c r="J532" s="197"/>
      <c r="K532" s="197"/>
      <c r="L532" s="202"/>
      <c r="M532" s="203"/>
      <c r="N532" s="204"/>
      <c r="O532" s="204"/>
      <c r="P532" s="204"/>
      <c r="Q532" s="204"/>
      <c r="R532" s="204"/>
      <c r="S532" s="204"/>
      <c r="T532" s="205"/>
      <c r="AT532" s="206" t="s">
        <v>146</v>
      </c>
      <c r="AU532" s="206" t="s">
        <v>91</v>
      </c>
      <c r="AV532" s="13" t="s">
        <v>91</v>
      </c>
      <c r="AW532" s="13" t="s">
        <v>41</v>
      </c>
      <c r="AX532" s="13" t="s">
        <v>81</v>
      </c>
      <c r="AY532" s="206" t="s">
        <v>133</v>
      </c>
    </row>
    <row r="533" spans="1:65" s="15" customFormat="1">
      <c r="B533" s="218"/>
      <c r="C533" s="219"/>
      <c r="D533" s="189" t="s">
        <v>146</v>
      </c>
      <c r="E533" s="220" t="s">
        <v>35</v>
      </c>
      <c r="F533" s="221" t="s">
        <v>224</v>
      </c>
      <c r="G533" s="219"/>
      <c r="H533" s="222">
        <v>1.99</v>
      </c>
      <c r="I533" s="223"/>
      <c r="J533" s="219"/>
      <c r="K533" s="219"/>
      <c r="L533" s="224"/>
      <c r="M533" s="225"/>
      <c r="N533" s="226"/>
      <c r="O533" s="226"/>
      <c r="P533" s="226"/>
      <c r="Q533" s="226"/>
      <c r="R533" s="226"/>
      <c r="S533" s="226"/>
      <c r="T533" s="227"/>
      <c r="AT533" s="228" t="s">
        <v>146</v>
      </c>
      <c r="AU533" s="228" t="s">
        <v>91</v>
      </c>
      <c r="AV533" s="15" t="s">
        <v>156</v>
      </c>
      <c r="AW533" s="15" t="s">
        <v>41</v>
      </c>
      <c r="AX533" s="15" t="s">
        <v>81</v>
      </c>
      <c r="AY533" s="228" t="s">
        <v>133</v>
      </c>
    </row>
    <row r="534" spans="1:65" s="13" customFormat="1">
      <c r="B534" s="196"/>
      <c r="C534" s="197"/>
      <c r="D534" s="189" t="s">
        <v>146</v>
      </c>
      <c r="E534" s="198" t="s">
        <v>35</v>
      </c>
      <c r="F534" s="199" t="s">
        <v>241</v>
      </c>
      <c r="G534" s="197"/>
      <c r="H534" s="200">
        <v>2</v>
      </c>
      <c r="I534" s="201"/>
      <c r="J534" s="197"/>
      <c r="K534" s="197"/>
      <c r="L534" s="202"/>
      <c r="M534" s="203"/>
      <c r="N534" s="204"/>
      <c r="O534" s="204"/>
      <c r="P534" s="204"/>
      <c r="Q534" s="204"/>
      <c r="R534" s="204"/>
      <c r="S534" s="204"/>
      <c r="T534" s="205"/>
      <c r="AT534" s="206" t="s">
        <v>146</v>
      </c>
      <c r="AU534" s="206" t="s">
        <v>91</v>
      </c>
      <c r="AV534" s="13" t="s">
        <v>91</v>
      </c>
      <c r="AW534" s="13" t="s">
        <v>41</v>
      </c>
      <c r="AX534" s="13" t="s">
        <v>89</v>
      </c>
      <c r="AY534" s="206" t="s">
        <v>133</v>
      </c>
    </row>
    <row r="535" spans="1:65" s="2" customFormat="1" ht="24.15" customHeight="1">
      <c r="A535" s="37"/>
      <c r="B535" s="38"/>
      <c r="C535" s="176" t="s">
        <v>390</v>
      </c>
      <c r="D535" s="176" t="s">
        <v>135</v>
      </c>
      <c r="E535" s="177" t="s">
        <v>582</v>
      </c>
      <c r="F535" s="178" t="s">
        <v>583</v>
      </c>
      <c r="G535" s="179" t="s">
        <v>248</v>
      </c>
      <c r="H535" s="180">
        <v>69.5</v>
      </c>
      <c r="I535" s="181"/>
      <c r="J535" s="182">
        <f>ROUND(I535*H535,2)</f>
        <v>0</v>
      </c>
      <c r="K535" s="178" t="s">
        <v>139</v>
      </c>
      <c r="L535" s="42"/>
      <c r="M535" s="183" t="s">
        <v>35</v>
      </c>
      <c r="N535" s="184" t="s">
        <v>52</v>
      </c>
      <c r="O535" s="67"/>
      <c r="P535" s="185">
        <f>O535*H535</f>
        <v>0</v>
      </c>
      <c r="Q535" s="185">
        <v>0</v>
      </c>
      <c r="R535" s="185">
        <f>Q535*H535</f>
        <v>0</v>
      </c>
      <c r="S535" s="185">
        <v>2.2000000000000002</v>
      </c>
      <c r="T535" s="186">
        <f>S535*H535</f>
        <v>152.9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187" t="s">
        <v>140</v>
      </c>
      <c r="AT535" s="187" t="s">
        <v>135</v>
      </c>
      <c r="AU535" s="187" t="s">
        <v>91</v>
      </c>
      <c r="AY535" s="19" t="s">
        <v>133</v>
      </c>
      <c r="BE535" s="188">
        <f>IF(N535="základní",J535,0)</f>
        <v>0</v>
      </c>
      <c r="BF535" s="188">
        <f>IF(N535="snížená",J535,0)</f>
        <v>0</v>
      </c>
      <c r="BG535" s="188">
        <f>IF(N535="zákl. přenesená",J535,0)</f>
        <v>0</v>
      </c>
      <c r="BH535" s="188">
        <f>IF(N535="sníž. přenesená",J535,0)</f>
        <v>0</v>
      </c>
      <c r="BI535" s="188">
        <f>IF(N535="nulová",J535,0)</f>
        <v>0</v>
      </c>
      <c r="BJ535" s="19" t="s">
        <v>89</v>
      </c>
      <c r="BK535" s="188">
        <f>ROUND(I535*H535,2)</f>
        <v>0</v>
      </c>
      <c r="BL535" s="19" t="s">
        <v>140</v>
      </c>
      <c r="BM535" s="187" t="s">
        <v>584</v>
      </c>
    </row>
    <row r="536" spans="1:65" s="2" customFormat="1" ht="19.2">
      <c r="A536" s="37"/>
      <c r="B536" s="38"/>
      <c r="C536" s="39"/>
      <c r="D536" s="189" t="s">
        <v>142</v>
      </c>
      <c r="E536" s="39"/>
      <c r="F536" s="190" t="s">
        <v>583</v>
      </c>
      <c r="G536" s="39"/>
      <c r="H536" s="39"/>
      <c r="I536" s="191"/>
      <c r="J536" s="39"/>
      <c r="K536" s="39"/>
      <c r="L536" s="42"/>
      <c r="M536" s="192"/>
      <c r="N536" s="193"/>
      <c r="O536" s="67"/>
      <c r="P536" s="67"/>
      <c r="Q536" s="67"/>
      <c r="R536" s="67"/>
      <c r="S536" s="67"/>
      <c r="T536" s="68"/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T536" s="19" t="s">
        <v>142</v>
      </c>
      <c r="AU536" s="19" t="s">
        <v>91</v>
      </c>
    </row>
    <row r="537" spans="1:65" s="13" customFormat="1" ht="20.399999999999999">
      <c r="B537" s="196"/>
      <c r="C537" s="197"/>
      <c r="D537" s="189" t="s">
        <v>146</v>
      </c>
      <c r="E537" s="198" t="s">
        <v>35</v>
      </c>
      <c r="F537" s="199" t="s">
        <v>585</v>
      </c>
      <c r="G537" s="197"/>
      <c r="H537" s="200">
        <v>44.048000000000002</v>
      </c>
      <c r="I537" s="201"/>
      <c r="J537" s="197"/>
      <c r="K537" s="197"/>
      <c r="L537" s="202"/>
      <c r="M537" s="203"/>
      <c r="N537" s="204"/>
      <c r="O537" s="204"/>
      <c r="P537" s="204"/>
      <c r="Q537" s="204"/>
      <c r="R537" s="204"/>
      <c r="S537" s="204"/>
      <c r="T537" s="205"/>
      <c r="AT537" s="206" t="s">
        <v>146</v>
      </c>
      <c r="AU537" s="206" t="s">
        <v>91</v>
      </c>
      <c r="AV537" s="13" t="s">
        <v>91</v>
      </c>
      <c r="AW537" s="13" t="s">
        <v>41</v>
      </c>
      <c r="AX537" s="13" t="s">
        <v>81</v>
      </c>
      <c r="AY537" s="206" t="s">
        <v>133</v>
      </c>
    </row>
    <row r="538" spans="1:65" s="13" customFormat="1">
      <c r="B538" s="196"/>
      <c r="C538" s="197"/>
      <c r="D538" s="189" t="s">
        <v>146</v>
      </c>
      <c r="E538" s="198" t="s">
        <v>35</v>
      </c>
      <c r="F538" s="199" t="s">
        <v>586</v>
      </c>
      <c r="G538" s="197"/>
      <c r="H538" s="200">
        <v>19.817</v>
      </c>
      <c r="I538" s="201"/>
      <c r="J538" s="197"/>
      <c r="K538" s="197"/>
      <c r="L538" s="202"/>
      <c r="M538" s="203"/>
      <c r="N538" s="204"/>
      <c r="O538" s="204"/>
      <c r="P538" s="204"/>
      <c r="Q538" s="204"/>
      <c r="R538" s="204"/>
      <c r="S538" s="204"/>
      <c r="T538" s="205"/>
      <c r="AT538" s="206" t="s">
        <v>146</v>
      </c>
      <c r="AU538" s="206" t="s">
        <v>91</v>
      </c>
      <c r="AV538" s="13" t="s">
        <v>91</v>
      </c>
      <c r="AW538" s="13" t="s">
        <v>41</v>
      </c>
      <c r="AX538" s="13" t="s">
        <v>81</v>
      </c>
      <c r="AY538" s="206" t="s">
        <v>133</v>
      </c>
    </row>
    <row r="539" spans="1:65" s="13" customFormat="1">
      <c r="B539" s="196"/>
      <c r="C539" s="197"/>
      <c r="D539" s="189" t="s">
        <v>146</v>
      </c>
      <c r="E539" s="198" t="s">
        <v>35</v>
      </c>
      <c r="F539" s="199" t="s">
        <v>587</v>
      </c>
      <c r="G539" s="197"/>
      <c r="H539" s="200">
        <v>0.97399999999999998</v>
      </c>
      <c r="I539" s="201"/>
      <c r="J539" s="197"/>
      <c r="K539" s="197"/>
      <c r="L539" s="202"/>
      <c r="M539" s="203"/>
      <c r="N539" s="204"/>
      <c r="O539" s="204"/>
      <c r="P539" s="204"/>
      <c r="Q539" s="204"/>
      <c r="R539" s="204"/>
      <c r="S539" s="204"/>
      <c r="T539" s="205"/>
      <c r="AT539" s="206" t="s">
        <v>146</v>
      </c>
      <c r="AU539" s="206" t="s">
        <v>91</v>
      </c>
      <c r="AV539" s="13" t="s">
        <v>91</v>
      </c>
      <c r="AW539" s="13" t="s">
        <v>41</v>
      </c>
      <c r="AX539" s="13" t="s">
        <v>81</v>
      </c>
      <c r="AY539" s="206" t="s">
        <v>133</v>
      </c>
    </row>
    <row r="540" spans="1:65" s="15" customFormat="1">
      <c r="B540" s="218"/>
      <c r="C540" s="219"/>
      <c r="D540" s="189" t="s">
        <v>146</v>
      </c>
      <c r="E540" s="220" t="s">
        <v>35</v>
      </c>
      <c r="F540" s="221" t="s">
        <v>224</v>
      </c>
      <c r="G540" s="219"/>
      <c r="H540" s="222">
        <v>64.838999999999999</v>
      </c>
      <c r="I540" s="223"/>
      <c r="J540" s="219"/>
      <c r="K540" s="219"/>
      <c r="L540" s="224"/>
      <c r="M540" s="225"/>
      <c r="N540" s="226"/>
      <c r="O540" s="226"/>
      <c r="P540" s="226"/>
      <c r="Q540" s="226"/>
      <c r="R540" s="226"/>
      <c r="S540" s="226"/>
      <c r="T540" s="227"/>
      <c r="AT540" s="228" t="s">
        <v>146</v>
      </c>
      <c r="AU540" s="228" t="s">
        <v>91</v>
      </c>
      <c r="AV540" s="15" t="s">
        <v>156</v>
      </c>
      <c r="AW540" s="15" t="s">
        <v>41</v>
      </c>
      <c r="AX540" s="15" t="s">
        <v>81</v>
      </c>
      <c r="AY540" s="228" t="s">
        <v>133</v>
      </c>
    </row>
    <row r="541" spans="1:65" s="16" customFormat="1">
      <c r="B541" s="229"/>
      <c r="C541" s="230"/>
      <c r="D541" s="189" t="s">
        <v>146</v>
      </c>
      <c r="E541" s="231" t="s">
        <v>35</v>
      </c>
      <c r="F541" s="232" t="s">
        <v>588</v>
      </c>
      <c r="G541" s="230"/>
      <c r="H541" s="231" t="s">
        <v>35</v>
      </c>
      <c r="I541" s="233"/>
      <c r="J541" s="230"/>
      <c r="K541" s="230"/>
      <c r="L541" s="234"/>
      <c r="M541" s="235"/>
      <c r="N541" s="236"/>
      <c r="O541" s="236"/>
      <c r="P541" s="236"/>
      <c r="Q541" s="236"/>
      <c r="R541" s="236"/>
      <c r="S541" s="236"/>
      <c r="T541" s="237"/>
      <c r="AT541" s="238" t="s">
        <v>146</v>
      </c>
      <c r="AU541" s="238" t="s">
        <v>91</v>
      </c>
      <c r="AV541" s="16" t="s">
        <v>89</v>
      </c>
      <c r="AW541" s="16" t="s">
        <v>41</v>
      </c>
      <c r="AX541" s="16" t="s">
        <v>81</v>
      </c>
      <c r="AY541" s="238" t="s">
        <v>133</v>
      </c>
    </row>
    <row r="542" spans="1:65" s="13" customFormat="1">
      <c r="B542" s="196"/>
      <c r="C542" s="197"/>
      <c r="D542" s="189" t="s">
        <v>146</v>
      </c>
      <c r="E542" s="198" t="s">
        <v>35</v>
      </c>
      <c r="F542" s="199" t="s">
        <v>589</v>
      </c>
      <c r="G542" s="197"/>
      <c r="H542" s="200">
        <v>4.6429999999999998</v>
      </c>
      <c r="I542" s="201"/>
      <c r="J542" s="197"/>
      <c r="K542" s="197"/>
      <c r="L542" s="202"/>
      <c r="M542" s="203"/>
      <c r="N542" s="204"/>
      <c r="O542" s="204"/>
      <c r="P542" s="204"/>
      <c r="Q542" s="204"/>
      <c r="R542" s="204"/>
      <c r="S542" s="204"/>
      <c r="T542" s="205"/>
      <c r="AT542" s="206" t="s">
        <v>146</v>
      </c>
      <c r="AU542" s="206" t="s">
        <v>91</v>
      </c>
      <c r="AV542" s="13" t="s">
        <v>91</v>
      </c>
      <c r="AW542" s="13" t="s">
        <v>41</v>
      </c>
      <c r="AX542" s="13" t="s">
        <v>81</v>
      </c>
      <c r="AY542" s="206" t="s">
        <v>133</v>
      </c>
    </row>
    <row r="543" spans="1:65" s="15" customFormat="1">
      <c r="B543" s="218"/>
      <c r="C543" s="219"/>
      <c r="D543" s="189" t="s">
        <v>146</v>
      </c>
      <c r="E543" s="220" t="s">
        <v>35</v>
      </c>
      <c r="F543" s="221" t="s">
        <v>224</v>
      </c>
      <c r="G543" s="219"/>
      <c r="H543" s="222">
        <v>4.6429999999999998</v>
      </c>
      <c r="I543" s="223"/>
      <c r="J543" s="219"/>
      <c r="K543" s="219"/>
      <c r="L543" s="224"/>
      <c r="M543" s="225"/>
      <c r="N543" s="226"/>
      <c r="O543" s="226"/>
      <c r="P543" s="226"/>
      <c r="Q543" s="226"/>
      <c r="R543" s="226"/>
      <c r="S543" s="226"/>
      <c r="T543" s="227"/>
      <c r="AT543" s="228" t="s">
        <v>146</v>
      </c>
      <c r="AU543" s="228" t="s">
        <v>91</v>
      </c>
      <c r="AV543" s="15" t="s">
        <v>156</v>
      </c>
      <c r="AW543" s="15" t="s">
        <v>41</v>
      </c>
      <c r="AX543" s="15" t="s">
        <v>81</v>
      </c>
      <c r="AY543" s="228" t="s">
        <v>133</v>
      </c>
    </row>
    <row r="544" spans="1:65" s="14" customFormat="1">
      <c r="B544" s="207"/>
      <c r="C544" s="208"/>
      <c r="D544" s="189" t="s">
        <v>146</v>
      </c>
      <c r="E544" s="209" t="s">
        <v>35</v>
      </c>
      <c r="F544" s="210" t="s">
        <v>148</v>
      </c>
      <c r="G544" s="208"/>
      <c r="H544" s="211">
        <v>69.481999999999999</v>
      </c>
      <c r="I544" s="212"/>
      <c r="J544" s="208"/>
      <c r="K544" s="208"/>
      <c r="L544" s="213"/>
      <c r="M544" s="214"/>
      <c r="N544" s="215"/>
      <c r="O544" s="215"/>
      <c r="P544" s="215"/>
      <c r="Q544" s="215"/>
      <c r="R544" s="215"/>
      <c r="S544" s="215"/>
      <c r="T544" s="216"/>
      <c r="AT544" s="217" t="s">
        <v>146</v>
      </c>
      <c r="AU544" s="217" t="s">
        <v>91</v>
      </c>
      <c r="AV544" s="14" t="s">
        <v>140</v>
      </c>
      <c r="AW544" s="14" t="s">
        <v>41</v>
      </c>
      <c r="AX544" s="14" t="s">
        <v>81</v>
      </c>
      <c r="AY544" s="217" t="s">
        <v>133</v>
      </c>
    </row>
    <row r="545" spans="1:65" s="13" customFormat="1">
      <c r="B545" s="196"/>
      <c r="C545" s="197"/>
      <c r="D545" s="189" t="s">
        <v>146</v>
      </c>
      <c r="E545" s="198" t="s">
        <v>35</v>
      </c>
      <c r="F545" s="199" t="s">
        <v>590</v>
      </c>
      <c r="G545" s="197"/>
      <c r="H545" s="200">
        <v>69.5</v>
      </c>
      <c r="I545" s="201"/>
      <c r="J545" s="197"/>
      <c r="K545" s="197"/>
      <c r="L545" s="202"/>
      <c r="M545" s="203"/>
      <c r="N545" s="204"/>
      <c r="O545" s="204"/>
      <c r="P545" s="204"/>
      <c r="Q545" s="204"/>
      <c r="R545" s="204"/>
      <c r="S545" s="204"/>
      <c r="T545" s="205"/>
      <c r="AT545" s="206" t="s">
        <v>146</v>
      </c>
      <c r="AU545" s="206" t="s">
        <v>91</v>
      </c>
      <c r="AV545" s="13" t="s">
        <v>91</v>
      </c>
      <c r="AW545" s="13" t="s">
        <v>41</v>
      </c>
      <c r="AX545" s="13" t="s">
        <v>81</v>
      </c>
      <c r="AY545" s="206" t="s">
        <v>133</v>
      </c>
    </row>
    <row r="546" spans="1:65" s="14" customFormat="1">
      <c r="B546" s="207"/>
      <c r="C546" s="208"/>
      <c r="D546" s="189" t="s">
        <v>146</v>
      </c>
      <c r="E546" s="209" t="s">
        <v>35</v>
      </c>
      <c r="F546" s="210" t="s">
        <v>148</v>
      </c>
      <c r="G546" s="208"/>
      <c r="H546" s="211">
        <v>69.5</v>
      </c>
      <c r="I546" s="212"/>
      <c r="J546" s="208"/>
      <c r="K546" s="208"/>
      <c r="L546" s="213"/>
      <c r="M546" s="214"/>
      <c r="N546" s="215"/>
      <c r="O546" s="215"/>
      <c r="P546" s="215"/>
      <c r="Q546" s="215"/>
      <c r="R546" s="215"/>
      <c r="S546" s="215"/>
      <c r="T546" s="216"/>
      <c r="AT546" s="217" t="s">
        <v>146</v>
      </c>
      <c r="AU546" s="217" t="s">
        <v>91</v>
      </c>
      <c r="AV546" s="14" t="s">
        <v>140</v>
      </c>
      <c r="AW546" s="14" t="s">
        <v>41</v>
      </c>
      <c r="AX546" s="14" t="s">
        <v>89</v>
      </c>
      <c r="AY546" s="217" t="s">
        <v>133</v>
      </c>
    </row>
    <row r="547" spans="1:65" s="2" customFormat="1" ht="21.75" customHeight="1">
      <c r="A547" s="37"/>
      <c r="B547" s="38"/>
      <c r="C547" s="176" t="s">
        <v>591</v>
      </c>
      <c r="D547" s="176" t="s">
        <v>135</v>
      </c>
      <c r="E547" s="177" t="s">
        <v>592</v>
      </c>
      <c r="F547" s="178" t="s">
        <v>593</v>
      </c>
      <c r="G547" s="179" t="s">
        <v>193</v>
      </c>
      <c r="H547" s="180">
        <v>452.05</v>
      </c>
      <c r="I547" s="181"/>
      <c r="J547" s="182">
        <f>ROUND(I547*H547,2)</f>
        <v>0</v>
      </c>
      <c r="K547" s="178" t="s">
        <v>139</v>
      </c>
      <c r="L547" s="42"/>
      <c r="M547" s="183" t="s">
        <v>35</v>
      </c>
      <c r="N547" s="184" t="s">
        <v>52</v>
      </c>
      <c r="O547" s="67"/>
      <c r="P547" s="185">
        <f>O547*H547</f>
        <v>0</v>
      </c>
      <c r="Q547" s="185">
        <v>0</v>
      </c>
      <c r="R547" s="185">
        <f>Q547*H547</f>
        <v>0</v>
      </c>
      <c r="S547" s="185">
        <v>0</v>
      </c>
      <c r="T547" s="186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187" t="s">
        <v>140</v>
      </c>
      <c r="AT547" s="187" t="s">
        <v>135</v>
      </c>
      <c r="AU547" s="187" t="s">
        <v>91</v>
      </c>
      <c r="AY547" s="19" t="s">
        <v>133</v>
      </c>
      <c r="BE547" s="188">
        <f>IF(N547="základní",J547,0)</f>
        <v>0</v>
      </c>
      <c r="BF547" s="188">
        <f>IF(N547="snížená",J547,0)</f>
        <v>0</v>
      </c>
      <c r="BG547" s="188">
        <f>IF(N547="zákl. přenesená",J547,0)</f>
        <v>0</v>
      </c>
      <c r="BH547" s="188">
        <f>IF(N547="sníž. přenesená",J547,0)</f>
        <v>0</v>
      </c>
      <c r="BI547" s="188">
        <f>IF(N547="nulová",J547,0)</f>
        <v>0</v>
      </c>
      <c r="BJ547" s="19" t="s">
        <v>89</v>
      </c>
      <c r="BK547" s="188">
        <f>ROUND(I547*H547,2)</f>
        <v>0</v>
      </c>
      <c r="BL547" s="19" t="s">
        <v>140</v>
      </c>
      <c r="BM547" s="187" t="s">
        <v>594</v>
      </c>
    </row>
    <row r="548" spans="1:65" s="2" customFormat="1">
      <c r="A548" s="37"/>
      <c r="B548" s="38"/>
      <c r="C548" s="39"/>
      <c r="D548" s="189" t="s">
        <v>142</v>
      </c>
      <c r="E548" s="39"/>
      <c r="F548" s="190" t="s">
        <v>593</v>
      </c>
      <c r="G548" s="39"/>
      <c r="H548" s="39"/>
      <c r="I548" s="191"/>
      <c r="J548" s="39"/>
      <c r="K548" s="39"/>
      <c r="L548" s="42"/>
      <c r="M548" s="192"/>
      <c r="N548" s="193"/>
      <c r="O548" s="67"/>
      <c r="P548" s="67"/>
      <c r="Q548" s="67"/>
      <c r="R548" s="67"/>
      <c r="S548" s="67"/>
      <c r="T548" s="68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T548" s="19" t="s">
        <v>142</v>
      </c>
      <c r="AU548" s="19" t="s">
        <v>91</v>
      </c>
    </row>
    <row r="549" spans="1:65" s="13" customFormat="1">
      <c r="B549" s="196"/>
      <c r="C549" s="197"/>
      <c r="D549" s="189" t="s">
        <v>146</v>
      </c>
      <c r="E549" s="198" t="s">
        <v>35</v>
      </c>
      <c r="F549" s="199" t="s">
        <v>595</v>
      </c>
      <c r="G549" s="197"/>
      <c r="H549" s="200">
        <v>228.5</v>
      </c>
      <c r="I549" s="201"/>
      <c r="J549" s="197"/>
      <c r="K549" s="197"/>
      <c r="L549" s="202"/>
      <c r="M549" s="203"/>
      <c r="N549" s="204"/>
      <c r="O549" s="204"/>
      <c r="P549" s="204"/>
      <c r="Q549" s="204"/>
      <c r="R549" s="204"/>
      <c r="S549" s="204"/>
      <c r="T549" s="205"/>
      <c r="AT549" s="206" t="s">
        <v>146</v>
      </c>
      <c r="AU549" s="206" t="s">
        <v>91</v>
      </c>
      <c r="AV549" s="13" t="s">
        <v>91</v>
      </c>
      <c r="AW549" s="13" t="s">
        <v>41</v>
      </c>
      <c r="AX549" s="13" t="s">
        <v>81</v>
      </c>
      <c r="AY549" s="206" t="s">
        <v>133</v>
      </c>
    </row>
    <row r="550" spans="1:65" s="13" customFormat="1">
      <c r="B550" s="196"/>
      <c r="C550" s="197"/>
      <c r="D550" s="189" t="s">
        <v>146</v>
      </c>
      <c r="E550" s="198" t="s">
        <v>35</v>
      </c>
      <c r="F550" s="199" t="s">
        <v>596</v>
      </c>
      <c r="G550" s="197"/>
      <c r="H550" s="200">
        <v>8.15</v>
      </c>
      <c r="I550" s="201"/>
      <c r="J550" s="197"/>
      <c r="K550" s="197"/>
      <c r="L550" s="202"/>
      <c r="M550" s="203"/>
      <c r="N550" s="204"/>
      <c r="O550" s="204"/>
      <c r="P550" s="204"/>
      <c r="Q550" s="204"/>
      <c r="R550" s="204"/>
      <c r="S550" s="204"/>
      <c r="T550" s="205"/>
      <c r="AT550" s="206" t="s">
        <v>146</v>
      </c>
      <c r="AU550" s="206" t="s">
        <v>91</v>
      </c>
      <c r="AV550" s="13" t="s">
        <v>91</v>
      </c>
      <c r="AW550" s="13" t="s">
        <v>41</v>
      </c>
      <c r="AX550" s="13" t="s">
        <v>81</v>
      </c>
      <c r="AY550" s="206" t="s">
        <v>133</v>
      </c>
    </row>
    <row r="551" spans="1:65" s="13" customFormat="1">
      <c r="B551" s="196"/>
      <c r="C551" s="197"/>
      <c r="D551" s="189" t="s">
        <v>146</v>
      </c>
      <c r="E551" s="198" t="s">
        <v>35</v>
      </c>
      <c r="F551" s="199" t="s">
        <v>597</v>
      </c>
      <c r="G551" s="197"/>
      <c r="H551" s="200">
        <v>3.5</v>
      </c>
      <c r="I551" s="201"/>
      <c r="J551" s="197"/>
      <c r="K551" s="197"/>
      <c r="L551" s="202"/>
      <c r="M551" s="203"/>
      <c r="N551" s="204"/>
      <c r="O551" s="204"/>
      <c r="P551" s="204"/>
      <c r="Q551" s="204"/>
      <c r="R551" s="204"/>
      <c r="S551" s="204"/>
      <c r="T551" s="205"/>
      <c r="AT551" s="206" t="s">
        <v>146</v>
      </c>
      <c r="AU551" s="206" t="s">
        <v>91</v>
      </c>
      <c r="AV551" s="13" t="s">
        <v>91</v>
      </c>
      <c r="AW551" s="13" t="s">
        <v>41</v>
      </c>
      <c r="AX551" s="13" t="s">
        <v>81</v>
      </c>
      <c r="AY551" s="206" t="s">
        <v>133</v>
      </c>
    </row>
    <row r="552" spans="1:65" s="13" customFormat="1">
      <c r="B552" s="196"/>
      <c r="C552" s="197"/>
      <c r="D552" s="189" t="s">
        <v>146</v>
      </c>
      <c r="E552" s="198" t="s">
        <v>35</v>
      </c>
      <c r="F552" s="199" t="s">
        <v>598</v>
      </c>
      <c r="G552" s="197"/>
      <c r="H552" s="200">
        <v>208.4</v>
      </c>
      <c r="I552" s="201"/>
      <c r="J552" s="197"/>
      <c r="K552" s="197"/>
      <c r="L552" s="202"/>
      <c r="M552" s="203"/>
      <c r="N552" s="204"/>
      <c r="O552" s="204"/>
      <c r="P552" s="204"/>
      <c r="Q552" s="204"/>
      <c r="R552" s="204"/>
      <c r="S552" s="204"/>
      <c r="T552" s="205"/>
      <c r="AT552" s="206" t="s">
        <v>146</v>
      </c>
      <c r="AU552" s="206" t="s">
        <v>91</v>
      </c>
      <c r="AV552" s="13" t="s">
        <v>91</v>
      </c>
      <c r="AW552" s="13" t="s">
        <v>41</v>
      </c>
      <c r="AX552" s="13" t="s">
        <v>81</v>
      </c>
      <c r="AY552" s="206" t="s">
        <v>133</v>
      </c>
    </row>
    <row r="553" spans="1:65" s="13" customFormat="1">
      <c r="B553" s="196"/>
      <c r="C553" s="197"/>
      <c r="D553" s="189" t="s">
        <v>146</v>
      </c>
      <c r="E553" s="198" t="s">
        <v>35</v>
      </c>
      <c r="F553" s="199" t="s">
        <v>599</v>
      </c>
      <c r="G553" s="197"/>
      <c r="H553" s="200">
        <v>3.5</v>
      </c>
      <c r="I553" s="201"/>
      <c r="J553" s="197"/>
      <c r="K553" s="197"/>
      <c r="L553" s="202"/>
      <c r="M553" s="203"/>
      <c r="N553" s="204"/>
      <c r="O553" s="204"/>
      <c r="P553" s="204"/>
      <c r="Q553" s="204"/>
      <c r="R553" s="204"/>
      <c r="S553" s="204"/>
      <c r="T553" s="205"/>
      <c r="AT553" s="206" t="s">
        <v>146</v>
      </c>
      <c r="AU553" s="206" t="s">
        <v>91</v>
      </c>
      <c r="AV553" s="13" t="s">
        <v>91</v>
      </c>
      <c r="AW553" s="13" t="s">
        <v>41</v>
      </c>
      <c r="AX553" s="13" t="s">
        <v>81</v>
      </c>
      <c r="AY553" s="206" t="s">
        <v>133</v>
      </c>
    </row>
    <row r="554" spans="1:65" s="14" customFormat="1">
      <c r="B554" s="207"/>
      <c r="C554" s="208"/>
      <c r="D554" s="189" t="s">
        <v>146</v>
      </c>
      <c r="E554" s="209" t="s">
        <v>35</v>
      </c>
      <c r="F554" s="210" t="s">
        <v>148</v>
      </c>
      <c r="G554" s="208"/>
      <c r="H554" s="211">
        <v>452.05</v>
      </c>
      <c r="I554" s="212"/>
      <c r="J554" s="208"/>
      <c r="K554" s="208"/>
      <c r="L554" s="213"/>
      <c r="M554" s="214"/>
      <c r="N554" s="215"/>
      <c r="O554" s="215"/>
      <c r="P554" s="215"/>
      <c r="Q554" s="215"/>
      <c r="R554" s="215"/>
      <c r="S554" s="215"/>
      <c r="T554" s="216"/>
      <c r="AT554" s="217" t="s">
        <v>146</v>
      </c>
      <c r="AU554" s="217" t="s">
        <v>91</v>
      </c>
      <c r="AV554" s="14" t="s">
        <v>140</v>
      </c>
      <c r="AW554" s="14" t="s">
        <v>41</v>
      </c>
      <c r="AX554" s="14" t="s">
        <v>89</v>
      </c>
      <c r="AY554" s="217" t="s">
        <v>133</v>
      </c>
    </row>
    <row r="555" spans="1:65" s="12" customFormat="1" ht="22.95" customHeight="1">
      <c r="B555" s="160"/>
      <c r="C555" s="161"/>
      <c r="D555" s="162" t="s">
        <v>80</v>
      </c>
      <c r="E555" s="174" t="s">
        <v>140</v>
      </c>
      <c r="F555" s="174" t="s">
        <v>600</v>
      </c>
      <c r="G555" s="161"/>
      <c r="H555" s="161"/>
      <c r="I555" s="164"/>
      <c r="J555" s="175">
        <f>BK555</f>
        <v>0</v>
      </c>
      <c r="K555" s="161"/>
      <c r="L555" s="166"/>
      <c r="M555" s="167"/>
      <c r="N555" s="168"/>
      <c r="O555" s="168"/>
      <c r="P555" s="169">
        <f>SUM(P556:P621)</f>
        <v>0</v>
      </c>
      <c r="Q555" s="168"/>
      <c r="R555" s="169">
        <f>SUM(R556:R621)</f>
        <v>4.7923368000000002</v>
      </c>
      <c r="S555" s="168"/>
      <c r="T555" s="170">
        <f>SUM(T556:T621)</f>
        <v>0</v>
      </c>
      <c r="AR555" s="171" t="s">
        <v>89</v>
      </c>
      <c r="AT555" s="172" t="s">
        <v>80</v>
      </c>
      <c r="AU555" s="172" t="s">
        <v>89</v>
      </c>
      <c r="AY555" s="171" t="s">
        <v>133</v>
      </c>
      <c r="BK555" s="173">
        <f>SUM(BK556:BK621)</f>
        <v>0</v>
      </c>
    </row>
    <row r="556" spans="1:65" s="2" customFormat="1" ht="16.5" customHeight="1">
      <c r="A556" s="37"/>
      <c r="B556" s="38"/>
      <c r="C556" s="176" t="s">
        <v>404</v>
      </c>
      <c r="D556" s="176" t="s">
        <v>135</v>
      </c>
      <c r="E556" s="177" t="s">
        <v>601</v>
      </c>
      <c r="F556" s="178" t="s">
        <v>602</v>
      </c>
      <c r="G556" s="179" t="s">
        <v>248</v>
      </c>
      <c r="H556" s="180">
        <v>23.2</v>
      </c>
      <c r="I556" s="181"/>
      <c r="J556" s="182">
        <f>ROUND(I556*H556,2)</f>
        <v>0</v>
      </c>
      <c r="K556" s="178" t="s">
        <v>139</v>
      </c>
      <c r="L556" s="42"/>
      <c r="M556" s="183" t="s">
        <v>35</v>
      </c>
      <c r="N556" s="184" t="s">
        <v>52</v>
      </c>
      <c r="O556" s="67"/>
      <c r="P556" s="185">
        <f>O556*H556</f>
        <v>0</v>
      </c>
      <c r="Q556" s="185">
        <v>0</v>
      </c>
      <c r="R556" s="185">
        <f>Q556*H556</f>
        <v>0</v>
      </c>
      <c r="S556" s="185">
        <v>0</v>
      </c>
      <c r="T556" s="186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187" t="s">
        <v>140</v>
      </c>
      <c r="AT556" s="187" t="s">
        <v>135</v>
      </c>
      <c r="AU556" s="187" t="s">
        <v>91</v>
      </c>
      <c r="AY556" s="19" t="s">
        <v>133</v>
      </c>
      <c r="BE556" s="188">
        <f>IF(N556="základní",J556,0)</f>
        <v>0</v>
      </c>
      <c r="BF556" s="188">
        <f>IF(N556="snížená",J556,0)</f>
        <v>0</v>
      </c>
      <c r="BG556" s="188">
        <f>IF(N556="zákl. přenesená",J556,0)</f>
        <v>0</v>
      </c>
      <c r="BH556" s="188">
        <f>IF(N556="sníž. přenesená",J556,0)</f>
        <v>0</v>
      </c>
      <c r="BI556" s="188">
        <f>IF(N556="nulová",J556,0)</f>
        <v>0</v>
      </c>
      <c r="BJ556" s="19" t="s">
        <v>89</v>
      </c>
      <c r="BK556" s="188">
        <f>ROUND(I556*H556,2)</f>
        <v>0</v>
      </c>
      <c r="BL556" s="19" t="s">
        <v>140</v>
      </c>
      <c r="BM556" s="187" t="s">
        <v>603</v>
      </c>
    </row>
    <row r="557" spans="1:65" s="2" customFormat="1">
      <c r="A557" s="37"/>
      <c r="B557" s="38"/>
      <c r="C557" s="39"/>
      <c r="D557" s="189" t="s">
        <v>142</v>
      </c>
      <c r="E557" s="39"/>
      <c r="F557" s="190" t="s">
        <v>602</v>
      </c>
      <c r="G557" s="39"/>
      <c r="H557" s="39"/>
      <c r="I557" s="191"/>
      <c r="J557" s="39"/>
      <c r="K557" s="39"/>
      <c r="L557" s="42"/>
      <c r="M557" s="192"/>
      <c r="N557" s="193"/>
      <c r="O557" s="67"/>
      <c r="P557" s="67"/>
      <c r="Q557" s="67"/>
      <c r="R557" s="67"/>
      <c r="S557" s="67"/>
      <c r="T557" s="68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T557" s="19" t="s">
        <v>142</v>
      </c>
      <c r="AU557" s="19" t="s">
        <v>91</v>
      </c>
    </row>
    <row r="558" spans="1:65" s="13" customFormat="1">
      <c r="B558" s="196"/>
      <c r="C558" s="197"/>
      <c r="D558" s="189" t="s">
        <v>146</v>
      </c>
      <c r="E558" s="198" t="s">
        <v>35</v>
      </c>
      <c r="F558" s="199" t="s">
        <v>604</v>
      </c>
      <c r="G558" s="197"/>
      <c r="H558" s="200">
        <v>18.28</v>
      </c>
      <c r="I558" s="201"/>
      <c r="J558" s="197"/>
      <c r="K558" s="197"/>
      <c r="L558" s="202"/>
      <c r="M558" s="203"/>
      <c r="N558" s="204"/>
      <c r="O558" s="204"/>
      <c r="P558" s="204"/>
      <c r="Q558" s="204"/>
      <c r="R558" s="204"/>
      <c r="S558" s="204"/>
      <c r="T558" s="205"/>
      <c r="AT558" s="206" t="s">
        <v>146</v>
      </c>
      <c r="AU558" s="206" t="s">
        <v>91</v>
      </c>
      <c r="AV558" s="13" t="s">
        <v>91</v>
      </c>
      <c r="AW558" s="13" t="s">
        <v>41</v>
      </c>
      <c r="AX558" s="13" t="s">
        <v>81</v>
      </c>
      <c r="AY558" s="206" t="s">
        <v>133</v>
      </c>
    </row>
    <row r="559" spans="1:65" s="13" customFormat="1">
      <c r="B559" s="196"/>
      <c r="C559" s="197"/>
      <c r="D559" s="189" t="s">
        <v>146</v>
      </c>
      <c r="E559" s="198" t="s">
        <v>35</v>
      </c>
      <c r="F559" s="199" t="s">
        <v>605</v>
      </c>
      <c r="G559" s="197"/>
      <c r="H559" s="200">
        <v>4.8890000000000002</v>
      </c>
      <c r="I559" s="201"/>
      <c r="J559" s="197"/>
      <c r="K559" s="197"/>
      <c r="L559" s="202"/>
      <c r="M559" s="203"/>
      <c r="N559" s="204"/>
      <c r="O559" s="204"/>
      <c r="P559" s="204"/>
      <c r="Q559" s="204"/>
      <c r="R559" s="204"/>
      <c r="S559" s="204"/>
      <c r="T559" s="205"/>
      <c r="AT559" s="206" t="s">
        <v>146</v>
      </c>
      <c r="AU559" s="206" t="s">
        <v>91</v>
      </c>
      <c r="AV559" s="13" t="s">
        <v>91</v>
      </c>
      <c r="AW559" s="13" t="s">
        <v>41</v>
      </c>
      <c r="AX559" s="13" t="s">
        <v>81</v>
      </c>
      <c r="AY559" s="206" t="s">
        <v>133</v>
      </c>
    </row>
    <row r="560" spans="1:65" s="14" customFormat="1">
      <c r="B560" s="207"/>
      <c r="C560" s="208"/>
      <c r="D560" s="189" t="s">
        <v>146</v>
      </c>
      <c r="E560" s="209" t="s">
        <v>35</v>
      </c>
      <c r="F560" s="210" t="s">
        <v>148</v>
      </c>
      <c r="G560" s="208"/>
      <c r="H560" s="211">
        <v>23.169</v>
      </c>
      <c r="I560" s="212"/>
      <c r="J560" s="208"/>
      <c r="K560" s="208"/>
      <c r="L560" s="213"/>
      <c r="M560" s="214"/>
      <c r="N560" s="215"/>
      <c r="O560" s="215"/>
      <c r="P560" s="215"/>
      <c r="Q560" s="215"/>
      <c r="R560" s="215"/>
      <c r="S560" s="215"/>
      <c r="T560" s="216"/>
      <c r="AT560" s="217" t="s">
        <v>146</v>
      </c>
      <c r="AU560" s="217" t="s">
        <v>91</v>
      </c>
      <c r="AV560" s="14" t="s">
        <v>140</v>
      </c>
      <c r="AW560" s="14" t="s">
        <v>41</v>
      </c>
      <c r="AX560" s="14" t="s">
        <v>81</v>
      </c>
      <c r="AY560" s="217" t="s">
        <v>133</v>
      </c>
    </row>
    <row r="561" spans="1:65" s="13" customFormat="1">
      <c r="B561" s="196"/>
      <c r="C561" s="197"/>
      <c r="D561" s="189" t="s">
        <v>146</v>
      </c>
      <c r="E561" s="198" t="s">
        <v>35</v>
      </c>
      <c r="F561" s="199" t="s">
        <v>606</v>
      </c>
      <c r="G561" s="197"/>
      <c r="H561" s="200">
        <v>23.2</v>
      </c>
      <c r="I561" s="201"/>
      <c r="J561" s="197"/>
      <c r="K561" s="197"/>
      <c r="L561" s="202"/>
      <c r="M561" s="203"/>
      <c r="N561" s="204"/>
      <c r="O561" s="204"/>
      <c r="P561" s="204"/>
      <c r="Q561" s="204"/>
      <c r="R561" s="204"/>
      <c r="S561" s="204"/>
      <c r="T561" s="205"/>
      <c r="AT561" s="206" t="s">
        <v>146</v>
      </c>
      <c r="AU561" s="206" t="s">
        <v>91</v>
      </c>
      <c r="AV561" s="13" t="s">
        <v>91</v>
      </c>
      <c r="AW561" s="13" t="s">
        <v>41</v>
      </c>
      <c r="AX561" s="13" t="s">
        <v>81</v>
      </c>
      <c r="AY561" s="206" t="s">
        <v>133</v>
      </c>
    </row>
    <row r="562" spans="1:65" s="14" customFormat="1">
      <c r="B562" s="207"/>
      <c r="C562" s="208"/>
      <c r="D562" s="189" t="s">
        <v>146</v>
      </c>
      <c r="E562" s="209" t="s">
        <v>35</v>
      </c>
      <c r="F562" s="210" t="s">
        <v>148</v>
      </c>
      <c r="G562" s="208"/>
      <c r="H562" s="211">
        <v>23.2</v>
      </c>
      <c r="I562" s="212"/>
      <c r="J562" s="208"/>
      <c r="K562" s="208"/>
      <c r="L562" s="213"/>
      <c r="M562" s="214"/>
      <c r="N562" s="215"/>
      <c r="O562" s="215"/>
      <c r="P562" s="215"/>
      <c r="Q562" s="215"/>
      <c r="R562" s="215"/>
      <c r="S562" s="215"/>
      <c r="T562" s="216"/>
      <c r="AT562" s="217" t="s">
        <v>146</v>
      </c>
      <c r="AU562" s="217" t="s">
        <v>91</v>
      </c>
      <c r="AV562" s="14" t="s">
        <v>140</v>
      </c>
      <c r="AW562" s="14" t="s">
        <v>41</v>
      </c>
      <c r="AX562" s="14" t="s">
        <v>89</v>
      </c>
      <c r="AY562" s="217" t="s">
        <v>133</v>
      </c>
    </row>
    <row r="563" spans="1:65" s="2" customFormat="1" ht="21.75" customHeight="1">
      <c r="A563" s="37"/>
      <c r="B563" s="38"/>
      <c r="C563" s="176" t="s">
        <v>607</v>
      </c>
      <c r="D563" s="176" t="s">
        <v>135</v>
      </c>
      <c r="E563" s="177" t="s">
        <v>608</v>
      </c>
      <c r="F563" s="178" t="s">
        <v>609</v>
      </c>
      <c r="G563" s="179" t="s">
        <v>138</v>
      </c>
      <c r="H563" s="180">
        <v>16</v>
      </c>
      <c r="I563" s="181"/>
      <c r="J563" s="182">
        <f>ROUND(I563*H563,2)</f>
        <v>0</v>
      </c>
      <c r="K563" s="178" t="s">
        <v>139</v>
      </c>
      <c r="L563" s="42"/>
      <c r="M563" s="183" t="s">
        <v>35</v>
      </c>
      <c r="N563" s="184" t="s">
        <v>52</v>
      </c>
      <c r="O563" s="67"/>
      <c r="P563" s="185">
        <f>O563*H563</f>
        <v>0</v>
      </c>
      <c r="Q563" s="185">
        <v>0.22394</v>
      </c>
      <c r="R563" s="185">
        <f>Q563*H563</f>
        <v>3.58304</v>
      </c>
      <c r="S563" s="185">
        <v>0</v>
      </c>
      <c r="T563" s="186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187" t="s">
        <v>140</v>
      </c>
      <c r="AT563" s="187" t="s">
        <v>135</v>
      </c>
      <c r="AU563" s="187" t="s">
        <v>91</v>
      </c>
      <c r="AY563" s="19" t="s">
        <v>133</v>
      </c>
      <c r="BE563" s="188">
        <f>IF(N563="základní",J563,0)</f>
        <v>0</v>
      </c>
      <c r="BF563" s="188">
        <f>IF(N563="snížená",J563,0)</f>
        <v>0</v>
      </c>
      <c r="BG563" s="188">
        <f>IF(N563="zákl. přenesená",J563,0)</f>
        <v>0</v>
      </c>
      <c r="BH563" s="188">
        <f>IF(N563="sníž. přenesená",J563,0)</f>
        <v>0</v>
      </c>
      <c r="BI563" s="188">
        <f>IF(N563="nulová",J563,0)</f>
        <v>0</v>
      </c>
      <c r="BJ563" s="19" t="s">
        <v>89</v>
      </c>
      <c r="BK563" s="188">
        <f>ROUND(I563*H563,2)</f>
        <v>0</v>
      </c>
      <c r="BL563" s="19" t="s">
        <v>140</v>
      </c>
      <c r="BM563" s="187" t="s">
        <v>610</v>
      </c>
    </row>
    <row r="564" spans="1:65" s="2" customFormat="1" ht="19.2">
      <c r="A564" s="37"/>
      <c r="B564" s="38"/>
      <c r="C564" s="39"/>
      <c r="D564" s="189" t="s">
        <v>142</v>
      </c>
      <c r="E564" s="39"/>
      <c r="F564" s="190" t="s">
        <v>611</v>
      </c>
      <c r="G564" s="39"/>
      <c r="H564" s="39"/>
      <c r="I564" s="191"/>
      <c r="J564" s="39"/>
      <c r="K564" s="39"/>
      <c r="L564" s="42"/>
      <c r="M564" s="192"/>
      <c r="N564" s="193"/>
      <c r="O564" s="67"/>
      <c r="P564" s="67"/>
      <c r="Q564" s="67"/>
      <c r="R564" s="67"/>
      <c r="S564" s="67"/>
      <c r="T564" s="68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T564" s="19" t="s">
        <v>142</v>
      </c>
      <c r="AU564" s="19" t="s">
        <v>91</v>
      </c>
    </row>
    <row r="565" spans="1:65" s="2" customFormat="1">
      <c r="A565" s="37"/>
      <c r="B565" s="38"/>
      <c r="C565" s="39"/>
      <c r="D565" s="194" t="s">
        <v>144</v>
      </c>
      <c r="E565" s="39"/>
      <c r="F565" s="195" t="s">
        <v>612</v>
      </c>
      <c r="G565" s="39"/>
      <c r="H565" s="39"/>
      <c r="I565" s="191"/>
      <c r="J565" s="39"/>
      <c r="K565" s="39"/>
      <c r="L565" s="42"/>
      <c r="M565" s="192"/>
      <c r="N565" s="193"/>
      <c r="O565" s="67"/>
      <c r="P565" s="67"/>
      <c r="Q565" s="67"/>
      <c r="R565" s="67"/>
      <c r="S565" s="67"/>
      <c r="T565" s="68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T565" s="19" t="s">
        <v>144</v>
      </c>
      <c r="AU565" s="19" t="s">
        <v>91</v>
      </c>
    </row>
    <row r="566" spans="1:65" s="13" customFormat="1">
      <c r="B566" s="196"/>
      <c r="C566" s="197"/>
      <c r="D566" s="189" t="s">
        <v>146</v>
      </c>
      <c r="E566" s="198" t="s">
        <v>35</v>
      </c>
      <c r="F566" s="199" t="s">
        <v>613</v>
      </c>
      <c r="G566" s="197"/>
      <c r="H566" s="200">
        <v>16</v>
      </c>
      <c r="I566" s="201"/>
      <c r="J566" s="197"/>
      <c r="K566" s="197"/>
      <c r="L566" s="202"/>
      <c r="M566" s="203"/>
      <c r="N566" s="204"/>
      <c r="O566" s="204"/>
      <c r="P566" s="204"/>
      <c r="Q566" s="204"/>
      <c r="R566" s="204"/>
      <c r="S566" s="204"/>
      <c r="T566" s="205"/>
      <c r="AT566" s="206" t="s">
        <v>146</v>
      </c>
      <c r="AU566" s="206" t="s">
        <v>91</v>
      </c>
      <c r="AV566" s="13" t="s">
        <v>91</v>
      </c>
      <c r="AW566" s="13" t="s">
        <v>41</v>
      </c>
      <c r="AX566" s="13" t="s">
        <v>81</v>
      </c>
      <c r="AY566" s="206" t="s">
        <v>133</v>
      </c>
    </row>
    <row r="567" spans="1:65" s="14" customFormat="1">
      <c r="B567" s="207"/>
      <c r="C567" s="208"/>
      <c r="D567" s="189" t="s">
        <v>146</v>
      </c>
      <c r="E567" s="209" t="s">
        <v>35</v>
      </c>
      <c r="F567" s="210" t="s">
        <v>148</v>
      </c>
      <c r="G567" s="208"/>
      <c r="H567" s="211">
        <v>16</v>
      </c>
      <c r="I567" s="212"/>
      <c r="J567" s="208"/>
      <c r="K567" s="208"/>
      <c r="L567" s="213"/>
      <c r="M567" s="214"/>
      <c r="N567" s="215"/>
      <c r="O567" s="215"/>
      <c r="P567" s="215"/>
      <c r="Q567" s="215"/>
      <c r="R567" s="215"/>
      <c r="S567" s="215"/>
      <c r="T567" s="216"/>
      <c r="AT567" s="217" t="s">
        <v>146</v>
      </c>
      <c r="AU567" s="217" t="s">
        <v>91</v>
      </c>
      <c r="AV567" s="14" t="s">
        <v>140</v>
      </c>
      <c r="AW567" s="14" t="s">
        <v>41</v>
      </c>
      <c r="AX567" s="14" t="s">
        <v>89</v>
      </c>
      <c r="AY567" s="217" t="s">
        <v>133</v>
      </c>
    </row>
    <row r="568" spans="1:65" s="2" customFormat="1" ht="24.15" customHeight="1">
      <c r="A568" s="37"/>
      <c r="B568" s="38"/>
      <c r="C568" s="239" t="s">
        <v>408</v>
      </c>
      <c r="D568" s="239" t="s">
        <v>514</v>
      </c>
      <c r="E568" s="240" t="s">
        <v>614</v>
      </c>
      <c r="F568" s="241" t="s">
        <v>615</v>
      </c>
      <c r="G568" s="242" t="s">
        <v>138</v>
      </c>
      <c r="H568" s="243">
        <v>3</v>
      </c>
      <c r="I568" s="244"/>
      <c r="J568" s="245">
        <f>ROUND(I568*H568,2)</f>
        <v>0</v>
      </c>
      <c r="K568" s="241" t="s">
        <v>139</v>
      </c>
      <c r="L568" s="246"/>
      <c r="M568" s="247" t="s">
        <v>35</v>
      </c>
      <c r="N568" s="248" t="s">
        <v>52</v>
      </c>
      <c r="O568" s="67"/>
      <c r="P568" s="185">
        <f>O568*H568</f>
        <v>0</v>
      </c>
      <c r="Q568" s="185">
        <v>2.8000000000000001E-2</v>
      </c>
      <c r="R568" s="185">
        <f>Q568*H568</f>
        <v>8.4000000000000005E-2</v>
      </c>
      <c r="S568" s="185">
        <v>0</v>
      </c>
      <c r="T568" s="186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187" t="s">
        <v>184</v>
      </c>
      <c r="AT568" s="187" t="s">
        <v>514</v>
      </c>
      <c r="AU568" s="187" t="s">
        <v>91</v>
      </c>
      <c r="AY568" s="19" t="s">
        <v>133</v>
      </c>
      <c r="BE568" s="188">
        <f>IF(N568="základní",J568,0)</f>
        <v>0</v>
      </c>
      <c r="BF568" s="188">
        <f>IF(N568="snížená",J568,0)</f>
        <v>0</v>
      </c>
      <c r="BG568" s="188">
        <f>IF(N568="zákl. přenesená",J568,0)</f>
        <v>0</v>
      </c>
      <c r="BH568" s="188">
        <f>IF(N568="sníž. přenesená",J568,0)</f>
        <v>0</v>
      </c>
      <c r="BI568" s="188">
        <f>IF(N568="nulová",J568,0)</f>
        <v>0</v>
      </c>
      <c r="BJ568" s="19" t="s">
        <v>89</v>
      </c>
      <c r="BK568" s="188">
        <f>ROUND(I568*H568,2)</f>
        <v>0</v>
      </c>
      <c r="BL568" s="19" t="s">
        <v>140</v>
      </c>
      <c r="BM568" s="187" t="s">
        <v>616</v>
      </c>
    </row>
    <row r="569" spans="1:65" s="2" customFormat="1">
      <c r="A569" s="37"/>
      <c r="B569" s="38"/>
      <c r="C569" s="39"/>
      <c r="D569" s="189" t="s">
        <v>142</v>
      </c>
      <c r="E569" s="39"/>
      <c r="F569" s="190" t="s">
        <v>615</v>
      </c>
      <c r="G569" s="39"/>
      <c r="H569" s="39"/>
      <c r="I569" s="191"/>
      <c r="J569" s="39"/>
      <c r="K569" s="39"/>
      <c r="L569" s="42"/>
      <c r="M569" s="192"/>
      <c r="N569" s="193"/>
      <c r="O569" s="67"/>
      <c r="P569" s="67"/>
      <c r="Q569" s="67"/>
      <c r="R569" s="67"/>
      <c r="S569" s="67"/>
      <c r="T569" s="68"/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T569" s="19" t="s">
        <v>142</v>
      </c>
      <c r="AU569" s="19" t="s">
        <v>91</v>
      </c>
    </row>
    <row r="570" spans="1:65" s="2" customFormat="1">
      <c r="A570" s="37"/>
      <c r="B570" s="38"/>
      <c r="C570" s="39"/>
      <c r="D570" s="194" t="s">
        <v>144</v>
      </c>
      <c r="E570" s="39"/>
      <c r="F570" s="195" t="s">
        <v>617</v>
      </c>
      <c r="G570" s="39"/>
      <c r="H570" s="39"/>
      <c r="I570" s="191"/>
      <c r="J570" s="39"/>
      <c r="K570" s="39"/>
      <c r="L570" s="42"/>
      <c r="M570" s="192"/>
      <c r="N570" s="193"/>
      <c r="O570" s="67"/>
      <c r="P570" s="67"/>
      <c r="Q570" s="67"/>
      <c r="R570" s="67"/>
      <c r="S570" s="67"/>
      <c r="T570" s="68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T570" s="19" t="s">
        <v>144</v>
      </c>
      <c r="AU570" s="19" t="s">
        <v>91</v>
      </c>
    </row>
    <row r="571" spans="1:65" s="13" customFormat="1">
      <c r="B571" s="196"/>
      <c r="C571" s="197"/>
      <c r="D571" s="189" t="s">
        <v>146</v>
      </c>
      <c r="E571" s="198" t="s">
        <v>35</v>
      </c>
      <c r="F571" s="199" t="s">
        <v>618</v>
      </c>
      <c r="G571" s="197"/>
      <c r="H571" s="200">
        <v>3</v>
      </c>
      <c r="I571" s="201"/>
      <c r="J571" s="197"/>
      <c r="K571" s="197"/>
      <c r="L571" s="202"/>
      <c r="M571" s="203"/>
      <c r="N571" s="204"/>
      <c r="O571" s="204"/>
      <c r="P571" s="204"/>
      <c r="Q571" s="204"/>
      <c r="R571" s="204"/>
      <c r="S571" s="204"/>
      <c r="T571" s="205"/>
      <c r="AT571" s="206" t="s">
        <v>146</v>
      </c>
      <c r="AU571" s="206" t="s">
        <v>91</v>
      </c>
      <c r="AV571" s="13" t="s">
        <v>91</v>
      </c>
      <c r="AW571" s="13" t="s">
        <v>41</v>
      </c>
      <c r="AX571" s="13" t="s">
        <v>81</v>
      </c>
      <c r="AY571" s="206" t="s">
        <v>133</v>
      </c>
    </row>
    <row r="572" spans="1:65" s="14" customFormat="1">
      <c r="B572" s="207"/>
      <c r="C572" s="208"/>
      <c r="D572" s="189" t="s">
        <v>146</v>
      </c>
      <c r="E572" s="209" t="s">
        <v>35</v>
      </c>
      <c r="F572" s="210" t="s">
        <v>148</v>
      </c>
      <c r="G572" s="208"/>
      <c r="H572" s="211">
        <v>3</v>
      </c>
      <c r="I572" s="212"/>
      <c r="J572" s="208"/>
      <c r="K572" s="208"/>
      <c r="L572" s="213"/>
      <c r="M572" s="214"/>
      <c r="N572" s="215"/>
      <c r="O572" s="215"/>
      <c r="P572" s="215"/>
      <c r="Q572" s="215"/>
      <c r="R572" s="215"/>
      <c r="S572" s="215"/>
      <c r="T572" s="216"/>
      <c r="AT572" s="217" t="s">
        <v>146</v>
      </c>
      <c r="AU572" s="217" t="s">
        <v>91</v>
      </c>
      <c r="AV572" s="14" t="s">
        <v>140</v>
      </c>
      <c r="AW572" s="14" t="s">
        <v>41</v>
      </c>
      <c r="AX572" s="14" t="s">
        <v>89</v>
      </c>
      <c r="AY572" s="217" t="s">
        <v>133</v>
      </c>
    </row>
    <row r="573" spans="1:65" s="2" customFormat="1" ht="24.15" customHeight="1">
      <c r="A573" s="37"/>
      <c r="B573" s="38"/>
      <c r="C573" s="239" t="s">
        <v>619</v>
      </c>
      <c r="D573" s="239" t="s">
        <v>514</v>
      </c>
      <c r="E573" s="240" t="s">
        <v>620</v>
      </c>
      <c r="F573" s="241" t="s">
        <v>621</v>
      </c>
      <c r="G573" s="242" t="s">
        <v>138</v>
      </c>
      <c r="H573" s="243">
        <v>1</v>
      </c>
      <c r="I573" s="244"/>
      <c r="J573" s="245">
        <f>ROUND(I573*H573,2)</f>
        <v>0</v>
      </c>
      <c r="K573" s="241" t="s">
        <v>139</v>
      </c>
      <c r="L573" s="246"/>
      <c r="M573" s="247" t="s">
        <v>35</v>
      </c>
      <c r="N573" s="248" t="s">
        <v>52</v>
      </c>
      <c r="O573" s="67"/>
      <c r="P573" s="185">
        <f>O573*H573</f>
        <v>0</v>
      </c>
      <c r="Q573" s="185">
        <v>0.04</v>
      </c>
      <c r="R573" s="185">
        <f>Q573*H573</f>
        <v>0.04</v>
      </c>
      <c r="S573" s="185">
        <v>0</v>
      </c>
      <c r="T573" s="186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187" t="s">
        <v>184</v>
      </c>
      <c r="AT573" s="187" t="s">
        <v>514</v>
      </c>
      <c r="AU573" s="187" t="s">
        <v>91</v>
      </c>
      <c r="AY573" s="19" t="s">
        <v>133</v>
      </c>
      <c r="BE573" s="188">
        <f>IF(N573="základní",J573,0)</f>
        <v>0</v>
      </c>
      <c r="BF573" s="188">
        <f>IF(N573="snížená",J573,0)</f>
        <v>0</v>
      </c>
      <c r="BG573" s="188">
        <f>IF(N573="zákl. přenesená",J573,0)</f>
        <v>0</v>
      </c>
      <c r="BH573" s="188">
        <f>IF(N573="sníž. přenesená",J573,0)</f>
        <v>0</v>
      </c>
      <c r="BI573" s="188">
        <f>IF(N573="nulová",J573,0)</f>
        <v>0</v>
      </c>
      <c r="BJ573" s="19" t="s">
        <v>89</v>
      </c>
      <c r="BK573" s="188">
        <f>ROUND(I573*H573,2)</f>
        <v>0</v>
      </c>
      <c r="BL573" s="19" t="s">
        <v>140</v>
      </c>
      <c r="BM573" s="187" t="s">
        <v>622</v>
      </c>
    </row>
    <row r="574" spans="1:65" s="2" customFormat="1">
      <c r="A574" s="37"/>
      <c r="B574" s="38"/>
      <c r="C574" s="39"/>
      <c r="D574" s="189" t="s">
        <v>142</v>
      </c>
      <c r="E574" s="39"/>
      <c r="F574" s="190" t="s">
        <v>621</v>
      </c>
      <c r="G574" s="39"/>
      <c r="H574" s="39"/>
      <c r="I574" s="191"/>
      <c r="J574" s="39"/>
      <c r="K574" s="39"/>
      <c r="L574" s="42"/>
      <c r="M574" s="192"/>
      <c r="N574" s="193"/>
      <c r="O574" s="67"/>
      <c r="P574" s="67"/>
      <c r="Q574" s="67"/>
      <c r="R574" s="67"/>
      <c r="S574" s="67"/>
      <c r="T574" s="68"/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T574" s="19" t="s">
        <v>142</v>
      </c>
      <c r="AU574" s="19" t="s">
        <v>91</v>
      </c>
    </row>
    <row r="575" spans="1:65" s="2" customFormat="1">
      <c r="A575" s="37"/>
      <c r="B575" s="38"/>
      <c r="C575" s="39"/>
      <c r="D575" s="194" t="s">
        <v>144</v>
      </c>
      <c r="E575" s="39"/>
      <c r="F575" s="195" t="s">
        <v>623</v>
      </c>
      <c r="G575" s="39"/>
      <c r="H575" s="39"/>
      <c r="I575" s="191"/>
      <c r="J575" s="39"/>
      <c r="K575" s="39"/>
      <c r="L575" s="42"/>
      <c r="M575" s="192"/>
      <c r="N575" s="193"/>
      <c r="O575" s="67"/>
      <c r="P575" s="67"/>
      <c r="Q575" s="67"/>
      <c r="R575" s="67"/>
      <c r="S575" s="67"/>
      <c r="T575" s="68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T575" s="19" t="s">
        <v>144</v>
      </c>
      <c r="AU575" s="19" t="s">
        <v>91</v>
      </c>
    </row>
    <row r="576" spans="1:65" s="13" customFormat="1">
      <c r="B576" s="196"/>
      <c r="C576" s="197"/>
      <c r="D576" s="189" t="s">
        <v>146</v>
      </c>
      <c r="E576" s="198" t="s">
        <v>35</v>
      </c>
      <c r="F576" s="199" t="s">
        <v>624</v>
      </c>
      <c r="G576" s="197"/>
      <c r="H576" s="200">
        <v>1</v>
      </c>
      <c r="I576" s="201"/>
      <c r="J576" s="197"/>
      <c r="K576" s="197"/>
      <c r="L576" s="202"/>
      <c r="M576" s="203"/>
      <c r="N576" s="204"/>
      <c r="O576" s="204"/>
      <c r="P576" s="204"/>
      <c r="Q576" s="204"/>
      <c r="R576" s="204"/>
      <c r="S576" s="204"/>
      <c r="T576" s="205"/>
      <c r="AT576" s="206" t="s">
        <v>146</v>
      </c>
      <c r="AU576" s="206" t="s">
        <v>91</v>
      </c>
      <c r="AV576" s="13" t="s">
        <v>91</v>
      </c>
      <c r="AW576" s="13" t="s">
        <v>41</v>
      </c>
      <c r="AX576" s="13" t="s">
        <v>81</v>
      </c>
      <c r="AY576" s="206" t="s">
        <v>133</v>
      </c>
    </row>
    <row r="577" spans="1:65" s="14" customFormat="1">
      <c r="B577" s="207"/>
      <c r="C577" s="208"/>
      <c r="D577" s="189" t="s">
        <v>146</v>
      </c>
      <c r="E577" s="209" t="s">
        <v>35</v>
      </c>
      <c r="F577" s="210" t="s">
        <v>148</v>
      </c>
      <c r="G577" s="208"/>
      <c r="H577" s="211">
        <v>1</v>
      </c>
      <c r="I577" s="212"/>
      <c r="J577" s="208"/>
      <c r="K577" s="208"/>
      <c r="L577" s="213"/>
      <c r="M577" s="214"/>
      <c r="N577" s="215"/>
      <c r="O577" s="215"/>
      <c r="P577" s="215"/>
      <c r="Q577" s="215"/>
      <c r="R577" s="215"/>
      <c r="S577" s="215"/>
      <c r="T577" s="216"/>
      <c r="AT577" s="217" t="s">
        <v>146</v>
      </c>
      <c r="AU577" s="217" t="s">
        <v>91</v>
      </c>
      <c r="AV577" s="14" t="s">
        <v>140</v>
      </c>
      <c r="AW577" s="14" t="s">
        <v>41</v>
      </c>
      <c r="AX577" s="14" t="s">
        <v>89</v>
      </c>
      <c r="AY577" s="217" t="s">
        <v>133</v>
      </c>
    </row>
    <row r="578" spans="1:65" s="2" customFormat="1" ht="24.15" customHeight="1">
      <c r="A578" s="37"/>
      <c r="B578" s="38"/>
      <c r="C578" s="239" t="s">
        <v>625</v>
      </c>
      <c r="D578" s="239" t="s">
        <v>514</v>
      </c>
      <c r="E578" s="240" t="s">
        <v>626</v>
      </c>
      <c r="F578" s="241" t="s">
        <v>627</v>
      </c>
      <c r="G578" s="242" t="s">
        <v>138</v>
      </c>
      <c r="H578" s="243">
        <v>2</v>
      </c>
      <c r="I578" s="244"/>
      <c r="J578" s="245">
        <f>ROUND(I578*H578,2)</f>
        <v>0</v>
      </c>
      <c r="K578" s="241" t="s">
        <v>139</v>
      </c>
      <c r="L578" s="246"/>
      <c r="M578" s="247" t="s">
        <v>35</v>
      </c>
      <c r="N578" s="248" t="s">
        <v>52</v>
      </c>
      <c r="O578" s="67"/>
      <c r="P578" s="185">
        <f>O578*H578</f>
        <v>0</v>
      </c>
      <c r="Q578" s="185">
        <v>5.0999999999999997E-2</v>
      </c>
      <c r="R578" s="185">
        <f>Q578*H578</f>
        <v>0.10199999999999999</v>
      </c>
      <c r="S578" s="185">
        <v>0</v>
      </c>
      <c r="T578" s="186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187" t="s">
        <v>184</v>
      </c>
      <c r="AT578" s="187" t="s">
        <v>514</v>
      </c>
      <c r="AU578" s="187" t="s">
        <v>91</v>
      </c>
      <c r="AY578" s="19" t="s">
        <v>133</v>
      </c>
      <c r="BE578" s="188">
        <f>IF(N578="základní",J578,0)</f>
        <v>0</v>
      </c>
      <c r="BF578" s="188">
        <f>IF(N578="snížená",J578,0)</f>
        <v>0</v>
      </c>
      <c r="BG578" s="188">
        <f>IF(N578="zákl. přenesená",J578,0)</f>
        <v>0</v>
      </c>
      <c r="BH578" s="188">
        <f>IF(N578="sníž. přenesená",J578,0)</f>
        <v>0</v>
      </c>
      <c r="BI578" s="188">
        <f>IF(N578="nulová",J578,0)</f>
        <v>0</v>
      </c>
      <c r="BJ578" s="19" t="s">
        <v>89</v>
      </c>
      <c r="BK578" s="188">
        <f>ROUND(I578*H578,2)</f>
        <v>0</v>
      </c>
      <c r="BL578" s="19" t="s">
        <v>140</v>
      </c>
      <c r="BM578" s="187" t="s">
        <v>628</v>
      </c>
    </row>
    <row r="579" spans="1:65" s="2" customFormat="1">
      <c r="A579" s="37"/>
      <c r="B579" s="38"/>
      <c r="C579" s="39"/>
      <c r="D579" s="189" t="s">
        <v>142</v>
      </c>
      <c r="E579" s="39"/>
      <c r="F579" s="190" t="s">
        <v>627</v>
      </c>
      <c r="G579" s="39"/>
      <c r="H579" s="39"/>
      <c r="I579" s="191"/>
      <c r="J579" s="39"/>
      <c r="K579" s="39"/>
      <c r="L579" s="42"/>
      <c r="M579" s="192"/>
      <c r="N579" s="193"/>
      <c r="O579" s="67"/>
      <c r="P579" s="67"/>
      <c r="Q579" s="67"/>
      <c r="R579" s="67"/>
      <c r="S579" s="67"/>
      <c r="T579" s="68"/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T579" s="19" t="s">
        <v>142</v>
      </c>
      <c r="AU579" s="19" t="s">
        <v>91</v>
      </c>
    </row>
    <row r="580" spans="1:65" s="2" customFormat="1">
      <c r="A580" s="37"/>
      <c r="B580" s="38"/>
      <c r="C580" s="39"/>
      <c r="D580" s="194" t="s">
        <v>144</v>
      </c>
      <c r="E580" s="39"/>
      <c r="F580" s="195" t="s">
        <v>629</v>
      </c>
      <c r="G580" s="39"/>
      <c r="H580" s="39"/>
      <c r="I580" s="191"/>
      <c r="J580" s="39"/>
      <c r="K580" s="39"/>
      <c r="L580" s="42"/>
      <c r="M580" s="192"/>
      <c r="N580" s="193"/>
      <c r="O580" s="67"/>
      <c r="P580" s="67"/>
      <c r="Q580" s="67"/>
      <c r="R580" s="67"/>
      <c r="S580" s="67"/>
      <c r="T580" s="68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T580" s="19" t="s">
        <v>144</v>
      </c>
      <c r="AU580" s="19" t="s">
        <v>91</v>
      </c>
    </row>
    <row r="581" spans="1:65" s="13" customFormat="1">
      <c r="B581" s="196"/>
      <c r="C581" s="197"/>
      <c r="D581" s="189" t="s">
        <v>146</v>
      </c>
      <c r="E581" s="198" t="s">
        <v>35</v>
      </c>
      <c r="F581" s="199" t="s">
        <v>630</v>
      </c>
      <c r="G581" s="197"/>
      <c r="H581" s="200">
        <v>2</v>
      </c>
      <c r="I581" s="201"/>
      <c r="J581" s="197"/>
      <c r="K581" s="197"/>
      <c r="L581" s="202"/>
      <c r="M581" s="203"/>
      <c r="N581" s="204"/>
      <c r="O581" s="204"/>
      <c r="P581" s="204"/>
      <c r="Q581" s="204"/>
      <c r="R581" s="204"/>
      <c r="S581" s="204"/>
      <c r="T581" s="205"/>
      <c r="AT581" s="206" t="s">
        <v>146</v>
      </c>
      <c r="AU581" s="206" t="s">
        <v>91</v>
      </c>
      <c r="AV581" s="13" t="s">
        <v>91</v>
      </c>
      <c r="AW581" s="13" t="s">
        <v>41</v>
      </c>
      <c r="AX581" s="13" t="s">
        <v>81</v>
      </c>
      <c r="AY581" s="206" t="s">
        <v>133</v>
      </c>
    </row>
    <row r="582" spans="1:65" s="14" customFormat="1">
      <c r="B582" s="207"/>
      <c r="C582" s="208"/>
      <c r="D582" s="189" t="s">
        <v>146</v>
      </c>
      <c r="E582" s="209" t="s">
        <v>35</v>
      </c>
      <c r="F582" s="210" t="s">
        <v>148</v>
      </c>
      <c r="G582" s="208"/>
      <c r="H582" s="211">
        <v>2</v>
      </c>
      <c r="I582" s="212"/>
      <c r="J582" s="208"/>
      <c r="K582" s="208"/>
      <c r="L582" s="213"/>
      <c r="M582" s="214"/>
      <c r="N582" s="215"/>
      <c r="O582" s="215"/>
      <c r="P582" s="215"/>
      <c r="Q582" s="215"/>
      <c r="R582" s="215"/>
      <c r="S582" s="215"/>
      <c r="T582" s="216"/>
      <c r="AT582" s="217" t="s">
        <v>146</v>
      </c>
      <c r="AU582" s="217" t="s">
        <v>91</v>
      </c>
      <c r="AV582" s="14" t="s">
        <v>140</v>
      </c>
      <c r="AW582" s="14" t="s">
        <v>41</v>
      </c>
      <c r="AX582" s="14" t="s">
        <v>89</v>
      </c>
      <c r="AY582" s="217" t="s">
        <v>133</v>
      </c>
    </row>
    <row r="583" spans="1:65" s="2" customFormat="1" ht="24.15" customHeight="1">
      <c r="A583" s="37"/>
      <c r="B583" s="38"/>
      <c r="C583" s="239" t="s">
        <v>631</v>
      </c>
      <c r="D583" s="239" t="s">
        <v>514</v>
      </c>
      <c r="E583" s="240" t="s">
        <v>632</v>
      </c>
      <c r="F583" s="241" t="s">
        <v>633</v>
      </c>
      <c r="G583" s="242" t="s">
        <v>138</v>
      </c>
      <c r="H583" s="243">
        <v>10</v>
      </c>
      <c r="I583" s="244"/>
      <c r="J583" s="245">
        <f>ROUND(I583*H583,2)</f>
        <v>0</v>
      </c>
      <c r="K583" s="241" t="s">
        <v>139</v>
      </c>
      <c r="L583" s="246"/>
      <c r="M583" s="247" t="s">
        <v>35</v>
      </c>
      <c r="N583" s="248" t="s">
        <v>52</v>
      </c>
      <c r="O583" s="67"/>
      <c r="P583" s="185">
        <f>O583*H583</f>
        <v>0</v>
      </c>
      <c r="Q583" s="185">
        <v>6.8000000000000005E-2</v>
      </c>
      <c r="R583" s="185">
        <f>Q583*H583</f>
        <v>0.68</v>
      </c>
      <c r="S583" s="185">
        <v>0</v>
      </c>
      <c r="T583" s="186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187" t="s">
        <v>184</v>
      </c>
      <c r="AT583" s="187" t="s">
        <v>514</v>
      </c>
      <c r="AU583" s="187" t="s">
        <v>91</v>
      </c>
      <c r="AY583" s="19" t="s">
        <v>133</v>
      </c>
      <c r="BE583" s="188">
        <f>IF(N583="základní",J583,0)</f>
        <v>0</v>
      </c>
      <c r="BF583" s="188">
        <f>IF(N583="snížená",J583,0)</f>
        <v>0</v>
      </c>
      <c r="BG583" s="188">
        <f>IF(N583="zákl. přenesená",J583,0)</f>
        <v>0</v>
      </c>
      <c r="BH583" s="188">
        <f>IF(N583="sníž. přenesená",J583,0)</f>
        <v>0</v>
      </c>
      <c r="BI583" s="188">
        <f>IF(N583="nulová",J583,0)</f>
        <v>0</v>
      </c>
      <c r="BJ583" s="19" t="s">
        <v>89</v>
      </c>
      <c r="BK583" s="188">
        <f>ROUND(I583*H583,2)</f>
        <v>0</v>
      </c>
      <c r="BL583" s="19" t="s">
        <v>140</v>
      </c>
      <c r="BM583" s="187" t="s">
        <v>634</v>
      </c>
    </row>
    <row r="584" spans="1:65" s="2" customFormat="1">
      <c r="A584" s="37"/>
      <c r="B584" s="38"/>
      <c r="C584" s="39"/>
      <c r="D584" s="189" t="s">
        <v>142</v>
      </c>
      <c r="E584" s="39"/>
      <c r="F584" s="190" t="s">
        <v>633</v>
      </c>
      <c r="G584" s="39"/>
      <c r="H584" s="39"/>
      <c r="I584" s="191"/>
      <c r="J584" s="39"/>
      <c r="K584" s="39"/>
      <c r="L584" s="42"/>
      <c r="M584" s="192"/>
      <c r="N584" s="193"/>
      <c r="O584" s="67"/>
      <c r="P584" s="67"/>
      <c r="Q584" s="67"/>
      <c r="R584" s="67"/>
      <c r="S584" s="67"/>
      <c r="T584" s="68"/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T584" s="19" t="s">
        <v>142</v>
      </c>
      <c r="AU584" s="19" t="s">
        <v>91</v>
      </c>
    </row>
    <row r="585" spans="1:65" s="2" customFormat="1">
      <c r="A585" s="37"/>
      <c r="B585" s="38"/>
      <c r="C585" s="39"/>
      <c r="D585" s="194" t="s">
        <v>144</v>
      </c>
      <c r="E585" s="39"/>
      <c r="F585" s="195" t="s">
        <v>635</v>
      </c>
      <c r="G585" s="39"/>
      <c r="H585" s="39"/>
      <c r="I585" s="191"/>
      <c r="J585" s="39"/>
      <c r="K585" s="39"/>
      <c r="L585" s="42"/>
      <c r="M585" s="192"/>
      <c r="N585" s="193"/>
      <c r="O585" s="67"/>
      <c r="P585" s="67"/>
      <c r="Q585" s="67"/>
      <c r="R585" s="67"/>
      <c r="S585" s="67"/>
      <c r="T585" s="68"/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T585" s="19" t="s">
        <v>144</v>
      </c>
      <c r="AU585" s="19" t="s">
        <v>91</v>
      </c>
    </row>
    <row r="586" spans="1:65" s="13" customFormat="1">
      <c r="B586" s="196"/>
      <c r="C586" s="197"/>
      <c r="D586" s="189" t="s">
        <v>146</v>
      </c>
      <c r="E586" s="198" t="s">
        <v>35</v>
      </c>
      <c r="F586" s="199" t="s">
        <v>636</v>
      </c>
      <c r="G586" s="197"/>
      <c r="H586" s="200">
        <v>10</v>
      </c>
      <c r="I586" s="201"/>
      <c r="J586" s="197"/>
      <c r="K586" s="197"/>
      <c r="L586" s="202"/>
      <c r="M586" s="203"/>
      <c r="N586" s="204"/>
      <c r="O586" s="204"/>
      <c r="P586" s="204"/>
      <c r="Q586" s="204"/>
      <c r="R586" s="204"/>
      <c r="S586" s="204"/>
      <c r="T586" s="205"/>
      <c r="AT586" s="206" t="s">
        <v>146</v>
      </c>
      <c r="AU586" s="206" t="s">
        <v>91</v>
      </c>
      <c r="AV586" s="13" t="s">
        <v>91</v>
      </c>
      <c r="AW586" s="13" t="s">
        <v>41</v>
      </c>
      <c r="AX586" s="13" t="s">
        <v>81</v>
      </c>
      <c r="AY586" s="206" t="s">
        <v>133</v>
      </c>
    </row>
    <row r="587" spans="1:65" s="14" customFormat="1">
      <c r="B587" s="207"/>
      <c r="C587" s="208"/>
      <c r="D587" s="189" t="s">
        <v>146</v>
      </c>
      <c r="E587" s="209" t="s">
        <v>35</v>
      </c>
      <c r="F587" s="210" t="s">
        <v>148</v>
      </c>
      <c r="G587" s="208"/>
      <c r="H587" s="211">
        <v>10</v>
      </c>
      <c r="I587" s="212"/>
      <c r="J587" s="208"/>
      <c r="K587" s="208"/>
      <c r="L587" s="213"/>
      <c r="M587" s="214"/>
      <c r="N587" s="215"/>
      <c r="O587" s="215"/>
      <c r="P587" s="215"/>
      <c r="Q587" s="215"/>
      <c r="R587" s="215"/>
      <c r="S587" s="215"/>
      <c r="T587" s="216"/>
      <c r="AT587" s="217" t="s">
        <v>146</v>
      </c>
      <c r="AU587" s="217" t="s">
        <v>91</v>
      </c>
      <c r="AV587" s="14" t="s">
        <v>140</v>
      </c>
      <c r="AW587" s="14" t="s">
        <v>41</v>
      </c>
      <c r="AX587" s="14" t="s">
        <v>89</v>
      </c>
      <c r="AY587" s="217" t="s">
        <v>133</v>
      </c>
    </row>
    <row r="588" spans="1:65" s="2" customFormat="1" ht="24.15" customHeight="1">
      <c r="A588" s="37"/>
      <c r="B588" s="38"/>
      <c r="C588" s="176" t="s">
        <v>637</v>
      </c>
      <c r="D588" s="176" t="s">
        <v>135</v>
      </c>
      <c r="E588" s="177" t="s">
        <v>638</v>
      </c>
      <c r="F588" s="178" t="s">
        <v>639</v>
      </c>
      <c r="G588" s="179" t="s">
        <v>248</v>
      </c>
      <c r="H588" s="180">
        <v>31.6</v>
      </c>
      <c r="I588" s="181"/>
      <c r="J588" s="182">
        <f>ROUND(I588*H588,2)</f>
        <v>0</v>
      </c>
      <c r="K588" s="178" t="s">
        <v>139</v>
      </c>
      <c r="L588" s="42"/>
      <c r="M588" s="183" t="s">
        <v>35</v>
      </c>
      <c r="N588" s="184" t="s">
        <v>52</v>
      </c>
      <c r="O588" s="67"/>
      <c r="P588" s="185">
        <f>O588*H588</f>
        <v>0</v>
      </c>
      <c r="Q588" s="185">
        <v>0</v>
      </c>
      <c r="R588" s="185">
        <f>Q588*H588</f>
        <v>0</v>
      </c>
      <c r="S588" s="185">
        <v>0</v>
      </c>
      <c r="T588" s="186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187" t="s">
        <v>140</v>
      </c>
      <c r="AT588" s="187" t="s">
        <v>135</v>
      </c>
      <c r="AU588" s="187" t="s">
        <v>91</v>
      </c>
      <c r="AY588" s="19" t="s">
        <v>133</v>
      </c>
      <c r="BE588" s="188">
        <f>IF(N588="základní",J588,0)</f>
        <v>0</v>
      </c>
      <c r="BF588" s="188">
        <f>IF(N588="snížená",J588,0)</f>
        <v>0</v>
      </c>
      <c r="BG588" s="188">
        <f>IF(N588="zákl. přenesená",J588,0)</f>
        <v>0</v>
      </c>
      <c r="BH588" s="188">
        <f>IF(N588="sníž. přenesená",J588,0)</f>
        <v>0</v>
      </c>
      <c r="BI588" s="188">
        <f>IF(N588="nulová",J588,0)</f>
        <v>0</v>
      </c>
      <c r="BJ588" s="19" t="s">
        <v>89</v>
      </c>
      <c r="BK588" s="188">
        <f>ROUND(I588*H588,2)</f>
        <v>0</v>
      </c>
      <c r="BL588" s="19" t="s">
        <v>140</v>
      </c>
      <c r="BM588" s="187" t="s">
        <v>640</v>
      </c>
    </row>
    <row r="589" spans="1:65" s="2" customFormat="1">
      <c r="A589" s="37"/>
      <c r="B589" s="38"/>
      <c r="C589" s="39"/>
      <c r="D589" s="189" t="s">
        <v>142</v>
      </c>
      <c r="E589" s="39"/>
      <c r="F589" s="190" t="s">
        <v>639</v>
      </c>
      <c r="G589" s="39"/>
      <c r="H589" s="39"/>
      <c r="I589" s="191"/>
      <c r="J589" s="39"/>
      <c r="K589" s="39"/>
      <c r="L589" s="42"/>
      <c r="M589" s="192"/>
      <c r="N589" s="193"/>
      <c r="O589" s="67"/>
      <c r="P589" s="67"/>
      <c r="Q589" s="67"/>
      <c r="R589" s="67"/>
      <c r="S589" s="67"/>
      <c r="T589" s="68"/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T589" s="19" t="s">
        <v>142</v>
      </c>
      <c r="AU589" s="19" t="s">
        <v>91</v>
      </c>
    </row>
    <row r="590" spans="1:65" s="13" customFormat="1">
      <c r="B590" s="196"/>
      <c r="C590" s="197"/>
      <c r="D590" s="189" t="s">
        <v>146</v>
      </c>
      <c r="E590" s="198" t="s">
        <v>35</v>
      </c>
      <c r="F590" s="199" t="s">
        <v>641</v>
      </c>
      <c r="G590" s="197"/>
      <c r="H590" s="200">
        <v>26.241</v>
      </c>
      <c r="I590" s="201"/>
      <c r="J590" s="197"/>
      <c r="K590" s="197"/>
      <c r="L590" s="202"/>
      <c r="M590" s="203"/>
      <c r="N590" s="204"/>
      <c r="O590" s="204"/>
      <c r="P590" s="204"/>
      <c r="Q590" s="204"/>
      <c r="R590" s="204"/>
      <c r="S590" s="204"/>
      <c r="T590" s="205"/>
      <c r="AT590" s="206" t="s">
        <v>146</v>
      </c>
      <c r="AU590" s="206" t="s">
        <v>91</v>
      </c>
      <c r="AV590" s="13" t="s">
        <v>91</v>
      </c>
      <c r="AW590" s="13" t="s">
        <v>41</v>
      </c>
      <c r="AX590" s="13" t="s">
        <v>81</v>
      </c>
      <c r="AY590" s="206" t="s">
        <v>133</v>
      </c>
    </row>
    <row r="591" spans="1:65" s="13" customFormat="1">
      <c r="B591" s="196"/>
      <c r="C591" s="197"/>
      <c r="D591" s="189" t="s">
        <v>146</v>
      </c>
      <c r="E591" s="198" t="s">
        <v>35</v>
      </c>
      <c r="F591" s="199" t="s">
        <v>642</v>
      </c>
      <c r="G591" s="197"/>
      <c r="H591" s="200">
        <v>0.93500000000000005</v>
      </c>
      <c r="I591" s="201"/>
      <c r="J591" s="197"/>
      <c r="K591" s="197"/>
      <c r="L591" s="202"/>
      <c r="M591" s="203"/>
      <c r="N591" s="204"/>
      <c r="O591" s="204"/>
      <c r="P591" s="204"/>
      <c r="Q591" s="204"/>
      <c r="R591" s="204"/>
      <c r="S591" s="204"/>
      <c r="T591" s="205"/>
      <c r="AT591" s="206" t="s">
        <v>146</v>
      </c>
      <c r="AU591" s="206" t="s">
        <v>91</v>
      </c>
      <c r="AV591" s="13" t="s">
        <v>91</v>
      </c>
      <c r="AW591" s="13" t="s">
        <v>41</v>
      </c>
      <c r="AX591" s="13" t="s">
        <v>81</v>
      </c>
      <c r="AY591" s="206" t="s">
        <v>133</v>
      </c>
    </row>
    <row r="592" spans="1:65" s="13" customFormat="1">
      <c r="B592" s="196"/>
      <c r="C592" s="197"/>
      <c r="D592" s="189" t="s">
        <v>146</v>
      </c>
      <c r="E592" s="198" t="s">
        <v>35</v>
      </c>
      <c r="F592" s="199" t="s">
        <v>643</v>
      </c>
      <c r="G592" s="197"/>
      <c r="H592" s="200">
        <v>0.38500000000000001</v>
      </c>
      <c r="I592" s="201"/>
      <c r="J592" s="197"/>
      <c r="K592" s="197"/>
      <c r="L592" s="202"/>
      <c r="M592" s="203"/>
      <c r="N592" s="204"/>
      <c r="O592" s="204"/>
      <c r="P592" s="204"/>
      <c r="Q592" s="204"/>
      <c r="R592" s="204"/>
      <c r="S592" s="204"/>
      <c r="T592" s="205"/>
      <c r="AT592" s="206" t="s">
        <v>146</v>
      </c>
      <c r="AU592" s="206" t="s">
        <v>91</v>
      </c>
      <c r="AV592" s="13" t="s">
        <v>91</v>
      </c>
      <c r="AW592" s="13" t="s">
        <v>41</v>
      </c>
      <c r="AX592" s="13" t="s">
        <v>81</v>
      </c>
      <c r="AY592" s="206" t="s">
        <v>133</v>
      </c>
    </row>
    <row r="593" spans="1:65" s="13" customFormat="1">
      <c r="B593" s="196"/>
      <c r="C593" s="197"/>
      <c r="D593" s="189" t="s">
        <v>146</v>
      </c>
      <c r="E593" s="198" t="s">
        <v>35</v>
      </c>
      <c r="F593" s="199" t="s">
        <v>644</v>
      </c>
      <c r="G593" s="197"/>
      <c r="H593" s="200">
        <v>0.42</v>
      </c>
      <c r="I593" s="201"/>
      <c r="J593" s="197"/>
      <c r="K593" s="197"/>
      <c r="L593" s="202"/>
      <c r="M593" s="203"/>
      <c r="N593" s="204"/>
      <c r="O593" s="204"/>
      <c r="P593" s="204"/>
      <c r="Q593" s="204"/>
      <c r="R593" s="204"/>
      <c r="S593" s="204"/>
      <c r="T593" s="205"/>
      <c r="AT593" s="206" t="s">
        <v>146</v>
      </c>
      <c r="AU593" s="206" t="s">
        <v>91</v>
      </c>
      <c r="AV593" s="13" t="s">
        <v>91</v>
      </c>
      <c r="AW593" s="13" t="s">
        <v>41</v>
      </c>
      <c r="AX593" s="13" t="s">
        <v>81</v>
      </c>
      <c r="AY593" s="206" t="s">
        <v>133</v>
      </c>
    </row>
    <row r="594" spans="1:65" s="15" customFormat="1">
      <c r="B594" s="218"/>
      <c r="C594" s="219"/>
      <c r="D594" s="189" t="s">
        <v>146</v>
      </c>
      <c r="E594" s="220" t="s">
        <v>35</v>
      </c>
      <c r="F594" s="221" t="s">
        <v>224</v>
      </c>
      <c r="G594" s="219"/>
      <c r="H594" s="222">
        <v>27.981000000000002</v>
      </c>
      <c r="I594" s="223"/>
      <c r="J594" s="219"/>
      <c r="K594" s="219"/>
      <c r="L594" s="224"/>
      <c r="M594" s="225"/>
      <c r="N594" s="226"/>
      <c r="O594" s="226"/>
      <c r="P594" s="226"/>
      <c r="Q594" s="226"/>
      <c r="R594" s="226"/>
      <c r="S594" s="226"/>
      <c r="T594" s="227"/>
      <c r="AT594" s="228" t="s">
        <v>146</v>
      </c>
      <c r="AU594" s="228" t="s">
        <v>91</v>
      </c>
      <c r="AV594" s="15" t="s">
        <v>156</v>
      </c>
      <c r="AW594" s="15" t="s">
        <v>41</v>
      </c>
      <c r="AX594" s="15" t="s">
        <v>81</v>
      </c>
      <c r="AY594" s="228" t="s">
        <v>133</v>
      </c>
    </row>
    <row r="595" spans="1:65" s="13" customFormat="1">
      <c r="B595" s="196"/>
      <c r="C595" s="197"/>
      <c r="D595" s="189" t="s">
        <v>146</v>
      </c>
      <c r="E595" s="198" t="s">
        <v>35</v>
      </c>
      <c r="F595" s="199" t="s">
        <v>645</v>
      </c>
      <c r="G595" s="197"/>
      <c r="H595" s="200">
        <v>3.6</v>
      </c>
      <c r="I595" s="201"/>
      <c r="J595" s="197"/>
      <c r="K595" s="197"/>
      <c r="L595" s="202"/>
      <c r="M595" s="203"/>
      <c r="N595" s="204"/>
      <c r="O595" s="204"/>
      <c r="P595" s="204"/>
      <c r="Q595" s="204"/>
      <c r="R595" s="204"/>
      <c r="S595" s="204"/>
      <c r="T595" s="205"/>
      <c r="AT595" s="206" t="s">
        <v>146</v>
      </c>
      <c r="AU595" s="206" t="s">
        <v>91</v>
      </c>
      <c r="AV595" s="13" t="s">
        <v>91</v>
      </c>
      <c r="AW595" s="13" t="s">
        <v>41</v>
      </c>
      <c r="AX595" s="13" t="s">
        <v>81</v>
      </c>
      <c r="AY595" s="206" t="s">
        <v>133</v>
      </c>
    </row>
    <row r="596" spans="1:65" s="15" customFormat="1">
      <c r="B596" s="218"/>
      <c r="C596" s="219"/>
      <c r="D596" s="189" t="s">
        <v>146</v>
      </c>
      <c r="E596" s="220" t="s">
        <v>35</v>
      </c>
      <c r="F596" s="221" t="s">
        <v>224</v>
      </c>
      <c r="G596" s="219"/>
      <c r="H596" s="222">
        <v>3.6</v>
      </c>
      <c r="I596" s="223"/>
      <c r="J596" s="219"/>
      <c r="K596" s="219"/>
      <c r="L596" s="224"/>
      <c r="M596" s="225"/>
      <c r="N596" s="226"/>
      <c r="O596" s="226"/>
      <c r="P596" s="226"/>
      <c r="Q596" s="226"/>
      <c r="R596" s="226"/>
      <c r="S596" s="226"/>
      <c r="T596" s="227"/>
      <c r="AT596" s="228" t="s">
        <v>146</v>
      </c>
      <c r="AU596" s="228" t="s">
        <v>91</v>
      </c>
      <c r="AV596" s="15" t="s">
        <v>156</v>
      </c>
      <c r="AW596" s="15" t="s">
        <v>41</v>
      </c>
      <c r="AX596" s="15" t="s">
        <v>81</v>
      </c>
      <c r="AY596" s="228" t="s">
        <v>133</v>
      </c>
    </row>
    <row r="597" spans="1:65" s="14" customFormat="1">
      <c r="B597" s="207"/>
      <c r="C597" s="208"/>
      <c r="D597" s="189" t="s">
        <v>146</v>
      </c>
      <c r="E597" s="209" t="s">
        <v>35</v>
      </c>
      <c r="F597" s="210" t="s">
        <v>148</v>
      </c>
      <c r="G597" s="208"/>
      <c r="H597" s="211">
        <v>31.581</v>
      </c>
      <c r="I597" s="212"/>
      <c r="J597" s="208"/>
      <c r="K597" s="208"/>
      <c r="L597" s="213"/>
      <c r="M597" s="214"/>
      <c r="N597" s="215"/>
      <c r="O597" s="215"/>
      <c r="P597" s="215"/>
      <c r="Q597" s="215"/>
      <c r="R597" s="215"/>
      <c r="S597" s="215"/>
      <c r="T597" s="216"/>
      <c r="AT597" s="217" t="s">
        <v>146</v>
      </c>
      <c r="AU597" s="217" t="s">
        <v>91</v>
      </c>
      <c r="AV597" s="14" t="s">
        <v>140</v>
      </c>
      <c r="AW597" s="14" t="s">
        <v>41</v>
      </c>
      <c r="AX597" s="14" t="s">
        <v>81</v>
      </c>
      <c r="AY597" s="217" t="s">
        <v>133</v>
      </c>
    </row>
    <row r="598" spans="1:65" s="13" customFormat="1">
      <c r="B598" s="196"/>
      <c r="C598" s="197"/>
      <c r="D598" s="189" t="s">
        <v>146</v>
      </c>
      <c r="E598" s="198" t="s">
        <v>35</v>
      </c>
      <c r="F598" s="199" t="s">
        <v>646</v>
      </c>
      <c r="G598" s="197"/>
      <c r="H598" s="200">
        <v>31.6</v>
      </c>
      <c r="I598" s="201"/>
      <c r="J598" s="197"/>
      <c r="K598" s="197"/>
      <c r="L598" s="202"/>
      <c r="M598" s="203"/>
      <c r="N598" s="204"/>
      <c r="O598" s="204"/>
      <c r="P598" s="204"/>
      <c r="Q598" s="204"/>
      <c r="R598" s="204"/>
      <c r="S598" s="204"/>
      <c r="T598" s="205"/>
      <c r="AT598" s="206" t="s">
        <v>146</v>
      </c>
      <c r="AU598" s="206" t="s">
        <v>91</v>
      </c>
      <c r="AV598" s="13" t="s">
        <v>91</v>
      </c>
      <c r="AW598" s="13" t="s">
        <v>41</v>
      </c>
      <c r="AX598" s="13" t="s">
        <v>81</v>
      </c>
      <c r="AY598" s="206" t="s">
        <v>133</v>
      </c>
    </row>
    <row r="599" spans="1:65" s="14" customFormat="1">
      <c r="B599" s="207"/>
      <c r="C599" s="208"/>
      <c r="D599" s="189" t="s">
        <v>146</v>
      </c>
      <c r="E599" s="209" t="s">
        <v>35</v>
      </c>
      <c r="F599" s="210" t="s">
        <v>148</v>
      </c>
      <c r="G599" s="208"/>
      <c r="H599" s="211">
        <v>31.6</v>
      </c>
      <c r="I599" s="212"/>
      <c r="J599" s="208"/>
      <c r="K599" s="208"/>
      <c r="L599" s="213"/>
      <c r="M599" s="214"/>
      <c r="N599" s="215"/>
      <c r="O599" s="215"/>
      <c r="P599" s="215"/>
      <c r="Q599" s="215"/>
      <c r="R599" s="215"/>
      <c r="S599" s="215"/>
      <c r="T599" s="216"/>
      <c r="AT599" s="217" t="s">
        <v>146</v>
      </c>
      <c r="AU599" s="217" t="s">
        <v>91</v>
      </c>
      <c r="AV599" s="14" t="s">
        <v>140</v>
      </c>
      <c r="AW599" s="14" t="s">
        <v>41</v>
      </c>
      <c r="AX599" s="14" t="s">
        <v>89</v>
      </c>
      <c r="AY599" s="217" t="s">
        <v>133</v>
      </c>
    </row>
    <row r="600" spans="1:65" s="2" customFormat="1" ht="24.15" customHeight="1">
      <c r="A600" s="37"/>
      <c r="B600" s="38"/>
      <c r="C600" s="176" t="s">
        <v>647</v>
      </c>
      <c r="D600" s="176" t="s">
        <v>135</v>
      </c>
      <c r="E600" s="177" t="s">
        <v>648</v>
      </c>
      <c r="F600" s="178" t="s">
        <v>649</v>
      </c>
      <c r="G600" s="179" t="s">
        <v>248</v>
      </c>
      <c r="H600" s="180">
        <v>0.26</v>
      </c>
      <c r="I600" s="181"/>
      <c r="J600" s="182">
        <f>ROUND(I600*H600,2)</f>
        <v>0</v>
      </c>
      <c r="K600" s="178" t="s">
        <v>139</v>
      </c>
      <c r="L600" s="42"/>
      <c r="M600" s="183" t="s">
        <v>35</v>
      </c>
      <c r="N600" s="184" t="s">
        <v>52</v>
      </c>
      <c r="O600" s="67"/>
      <c r="P600" s="185">
        <f>O600*H600</f>
        <v>0</v>
      </c>
      <c r="Q600" s="185">
        <v>0</v>
      </c>
      <c r="R600" s="185">
        <f>Q600*H600</f>
        <v>0</v>
      </c>
      <c r="S600" s="185">
        <v>0</v>
      </c>
      <c r="T600" s="186">
        <f>S600*H600</f>
        <v>0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187" t="s">
        <v>140</v>
      </c>
      <c r="AT600" s="187" t="s">
        <v>135</v>
      </c>
      <c r="AU600" s="187" t="s">
        <v>91</v>
      </c>
      <c r="AY600" s="19" t="s">
        <v>133</v>
      </c>
      <c r="BE600" s="188">
        <f>IF(N600="základní",J600,0)</f>
        <v>0</v>
      </c>
      <c r="BF600" s="188">
        <f>IF(N600="snížená",J600,0)</f>
        <v>0</v>
      </c>
      <c r="BG600" s="188">
        <f>IF(N600="zákl. přenesená",J600,0)</f>
        <v>0</v>
      </c>
      <c r="BH600" s="188">
        <f>IF(N600="sníž. přenesená",J600,0)</f>
        <v>0</v>
      </c>
      <c r="BI600" s="188">
        <f>IF(N600="nulová",J600,0)</f>
        <v>0</v>
      </c>
      <c r="BJ600" s="19" t="s">
        <v>89</v>
      </c>
      <c r="BK600" s="188">
        <f>ROUND(I600*H600,2)</f>
        <v>0</v>
      </c>
      <c r="BL600" s="19" t="s">
        <v>140</v>
      </c>
      <c r="BM600" s="187" t="s">
        <v>650</v>
      </c>
    </row>
    <row r="601" spans="1:65" s="2" customFormat="1">
      <c r="A601" s="37"/>
      <c r="B601" s="38"/>
      <c r="C601" s="39"/>
      <c r="D601" s="189" t="s">
        <v>142</v>
      </c>
      <c r="E601" s="39"/>
      <c r="F601" s="190" t="s">
        <v>649</v>
      </c>
      <c r="G601" s="39"/>
      <c r="H601" s="39"/>
      <c r="I601" s="191"/>
      <c r="J601" s="39"/>
      <c r="K601" s="39"/>
      <c r="L601" s="42"/>
      <c r="M601" s="192"/>
      <c r="N601" s="193"/>
      <c r="O601" s="67"/>
      <c r="P601" s="67"/>
      <c r="Q601" s="67"/>
      <c r="R601" s="67"/>
      <c r="S601" s="67"/>
      <c r="T601" s="68"/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T601" s="19" t="s">
        <v>142</v>
      </c>
      <c r="AU601" s="19" t="s">
        <v>91</v>
      </c>
    </row>
    <row r="602" spans="1:65" s="13" customFormat="1">
      <c r="B602" s="196"/>
      <c r="C602" s="197"/>
      <c r="D602" s="189" t="s">
        <v>146</v>
      </c>
      <c r="E602" s="198" t="s">
        <v>35</v>
      </c>
      <c r="F602" s="199" t="s">
        <v>651</v>
      </c>
      <c r="G602" s="197"/>
      <c r="H602" s="200">
        <v>0.25600000000000001</v>
      </c>
      <c r="I602" s="201"/>
      <c r="J602" s="197"/>
      <c r="K602" s="197"/>
      <c r="L602" s="202"/>
      <c r="M602" s="203"/>
      <c r="N602" s="204"/>
      <c r="O602" s="204"/>
      <c r="P602" s="204"/>
      <c r="Q602" s="204"/>
      <c r="R602" s="204"/>
      <c r="S602" s="204"/>
      <c r="T602" s="205"/>
      <c r="AT602" s="206" t="s">
        <v>146</v>
      </c>
      <c r="AU602" s="206" t="s">
        <v>91</v>
      </c>
      <c r="AV602" s="13" t="s">
        <v>91</v>
      </c>
      <c r="AW602" s="13" t="s">
        <v>41</v>
      </c>
      <c r="AX602" s="13" t="s">
        <v>81</v>
      </c>
      <c r="AY602" s="206" t="s">
        <v>133</v>
      </c>
    </row>
    <row r="603" spans="1:65" s="13" customFormat="1">
      <c r="B603" s="196"/>
      <c r="C603" s="197"/>
      <c r="D603" s="189" t="s">
        <v>146</v>
      </c>
      <c r="E603" s="198" t="s">
        <v>35</v>
      </c>
      <c r="F603" s="199" t="s">
        <v>652</v>
      </c>
      <c r="G603" s="197"/>
      <c r="H603" s="200">
        <v>0.26</v>
      </c>
      <c r="I603" s="201"/>
      <c r="J603" s="197"/>
      <c r="K603" s="197"/>
      <c r="L603" s="202"/>
      <c r="M603" s="203"/>
      <c r="N603" s="204"/>
      <c r="O603" s="204"/>
      <c r="P603" s="204"/>
      <c r="Q603" s="204"/>
      <c r="R603" s="204"/>
      <c r="S603" s="204"/>
      <c r="T603" s="205"/>
      <c r="AT603" s="206" t="s">
        <v>146</v>
      </c>
      <c r="AU603" s="206" t="s">
        <v>91</v>
      </c>
      <c r="AV603" s="13" t="s">
        <v>91</v>
      </c>
      <c r="AW603" s="13" t="s">
        <v>41</v>
      </c>
      <c r="AX603" s="13" t="s">
        <v>89</v>
      </c>
      <c r="AY603" s="206" t="s">
        <v>133</v>
      </c>
    </row>
    <row r="604" spans="1:65" s="2" customFormat="1" ht="24.15" customHeight="1">
      <c r="A604" s="37"/>
      <c r="B604" s="38"/>
      <c r="C604" s="176" t="s">
        <v>653</v>
      </c>
      <c r="D604" s="176" t="s">
        <v>135</v>
      </c>
      <c r="E604" s="177" t="s">
        <v>654</v>
      </c>
      <c r="F604" s="178" t="s">
        <v>655</v>
      </c>
      <c r="G604" s="179" t="s">
        <v>248</v>
      </c>
      <c r="H604" s="180">
        <v>10.7</v>
      </c>
      <c r="I604" s="181"/>
      <c r="J604" s="182">
        <f>ROUND(I604*H604,2)</f>
        <v>0</v>
      </c>
      <c r="K604" s="178" t="s">
        <v>139</v>
      </c>
      <c r="L604" s="42"/>
      <c r="M604" s="183" t="s">
        <v>35</v>
      </c>
      <c r="N604" s="184" t="s">
        <v>52</v>
      </c>
      <c r="O604" s="67"/>
      <c r="P604" s="185">
        <f>O604*H604</f>
        <v>0</v>
      </c>
      <c r="Q604" s="185">
        <v>0</v>
      </c>
      <c r="R604" s="185">
        <f>Q604*H604</f>
        <v>0</v>
      </c>
      <c r="S604" s="185">
        <v>0</v>
      </c>
      <c r="T604" s="186">
        <f>S604*H604</f>
        <v>0</v>
      </c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R604" s="187" t="s">
        <v>140</v>
      </c>
      <c r="AT604" s="187" t="s">
        <v>135</v>
      </c>
      <c r="AU604" s="187" t="s">
        <v>91</v>
      </c>
      <c r="AY604" s="19" t="s">
        <v>133</v>
      </c>
      <c r="BE604" s="188">
        <f>IF(N604="základní",J604,0)</f>
        <v>0</v>
      </c>
      <c r="BF604" s="188">
        <f>IF(N604="snížená",J604,0)</f>
        <v>0</v>
      </c>
      <c r="BG604" s="188">
        <f>IF(N604="zákl. přenesená",J604,0)</f>
        <v>0</v>
      </c>
      <c r="BH604" s="188">
        <f>IF(N604="sníž. přenesená",J604,0)</f>
        <v>0</v>
      </c>
      <c r="BI604" s="188">
        <f>IF(N604="nulová",J604,0)</f>
        <v>0</v>
      </c>
      <c r="BJ604" s="19" t="s">
        <v>89</v>
      </c>
      <c r="BK604" s="188">
        <f>ROUND(I604*H604,2)</f>
        <v>0</v>
      </c>
      <c r="BL604" s="19" t="s">
        <v>140</v>
      </c>
      <c r="BM604" s="187" t="s">
        <v>656</v>
      </c>
    </row>
    <row r="605" spans="1:65" s="2" customFormat="1">
      <c r="A605" s="37"/>
      <c r="B605" s="38"/>
      <c r="C605" s="39"/>
      <c r="D605" s="189" t="s">
        <v>142</v>
      </c>
      <c r="E605" s="39"/>
      <c r="F605" s="190" t="s">
        <v>655</v>
      </c>
      <c r="G605" s="39"/>
      <c r="H605" s="39"/>
      <c r="I605" s="191"/>
      <c r="J605" s="39"/>
      <c r="K605" s="39"/>
      <c r="L605" s="42"/>
      <c r="M605" s="192"/>
      <c r="N605" s="193"/>
      <c r="O605" s="67"/>
      <c r="P605" s="67"/>
      <c r="Q605" s="67"/>
      <c r="R605" s="67"/>
      <c r="S605" s="67"/>
      <c r="T605" s="68"/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T605" s="19" t="s">
        <v>142</v>
      </c>
      <c r="AU605" s="19" t="s">
        <v>91</v>
      </c>
    </row>
    <row r="606" spans="1:65" s="13" customFormat="1">
      <c r="B606" s="196"/>
      <c r="C606" s="197"/>
      <c r="D606" s="189" t="s">
        <v>146</v>
      </c>
      <c r="E606" s="198" t="s">
        <v>35</v>
      </c>
      <c r="F606" s="199" t="s">
        <v>657</v>
      </c>
      <c r="G606" s="197"/>
      <c r="H606" s="200">
        <v>7.36</v>
      </c>
      <c r="I606" s="201"/>
      <c r="J606" s="197"/>
      <c r="K606" s="197"/>
      <c r="L606" s="202"/>
      <c r="M606" s="203"/>
      <c r="N606" s="204"/>
      <c r="O606" s="204"/>
      <c r="P606" s="204"/>
      <c r="Q606" s="204"/>
      <c r="R606" s="204"/>
      <c r="S606" s="204"/>
      <c r="T606" s="205"/>
      <c r="AT606" s="206" t="s">
        <v>146</v>
      </c>
      <c r="AU606" s="206" t="s">
        <v>91</v>
      </c>
      <c r="AV606" s="13" t="s">
        <v>91</v>
      </c>
      <c r="AW606" s="13" t="s">
        <v>41</v>
      </c>
      <c r="AX606" s="13" t="s">
        <v>81</v>
      </c>
      <c r="AY606" s="206" t="s">
        <v>133</v>
      </c>
    </row>
    <row r="607" spans="1:65" s="13" customFormat="1">
      <c r="B607" s="196"/>
      <c r="C607" s="197"/>
      <c r="D607" s="189" t="s">
        <v>146</v>
      </c>
      <c r="E607" s="198" t="s">
        <v>35</v>
      </c>
      <c r="F607" s="199" t="s">
        <v>658</v>
      </c>
      <c r="G607" s="197"/>
      <c r="H607" s="200">
        <v>3.3340000000000001</v>
      </c>
      <c r="I607" s="201"/>
      <c r="J607" s="197"/>
      <c r="K607" s="197"/>
      <c r="L607" s="202"/>
      <c r="M607" s="203"/>
      <c r="N607" s="204"/>
      <c r="O607" s="204"/>
      <c r="P607" s="204"/>
      <c r="Q607" s="204"/>
      <c r="R607" s="204"/>
      <c r="S607" s="204"/>
      <c r="T607" s="205"/>
      <c r="AT607" s="206" t="s">
        <v>146</v>
      </c>
      <c r="AU607" s="206" t="s">
        <v>91</v>
      </c>
      <c r="AV607" s="13" t="s">
        <v>91</v>
      </c>
      <c r="AW607" s="13" t="s">
        <v>41</v>
      </c>
      <c r="AX607" s="13" t="s">
        <v>81</v>
      </c>
      <c r="AY607" s="206" t="s">
        <v>133</v>
      </c>
    </row>
    <row r="608" spans="1:65" s="14" customFormat="1">
      <c r="B608" s="207"/>
      <c r="C608" s="208"/>
      <c r="D608" s="189" t="s">
        <v>146</v>
      </c>
      <c r="E608" s="209" t="s">
        <v>35</v>
      </c>
      <c r="F608" s="210" t="s">
        <v>148</v>
      </c>
      <c r="G608" s="208"/>
      <c r="H608" s="211">
        <v>10.694000000000001</v>
      </c>
      <c r="I608" s="212"/>
      <c r="J608" s="208"/>
      <c r="K608" s="208"/>
      <c r="L608" s="213"/>
      <c r="M608" s="214"/>
      <c r="N608" s="215"/>
      <c r="O608" s="215"/>
      <c r="P608" s="215"/>
      <c r="Q608" s="215"/>
      <c r="R608" s="215"/>
      <c r="S608" s="215"/>
      <c r="T608" s="216"/>
      <c r="AT608" s="217" t="s">
        <v>146</v>
      </c>
      <c r="AU608" s="217" t="s">
        <v>91</v>
      </c>
      <c r="AV608" s="14" t="s">
        <v>140</v>
      </c>
      <c r="AW608" s="14" t="s">
        <v>41</v>
      </c>
      <c r="AX608" s="14" t="s">
        <v>81</v>
      </c>
      <c r="AY608" s="217" t="s">
        <v>133</v>
      </c>
    </row>
    <row r="609" spans="1:65" s="13" customFormat="1">
      <c r="B609" s="196"/>
      <c r="C609" s="197"/>
      <c r="D609" s="189" t="s">
        <v>146</v>
      </c>
      <c r="E609" s="198" t="s">
        <v>35</v>
      </c>
      <c r="F609" s="199" t="s">
        <v>659</v>
      </c>
      <c r="G609" s="197"/>
      <c r="H609" s="200">
        <v>10.7</v>
      </c>
      <c r="I609" s="201"/>
      <c r="J609" s="197"/>
      <c r="K609" s="197"/>
      <c r="L609" s="202"/>
      <c r="M609" s="203"/>
      <c r="N609" s="204"/>
      <c r="O609" s="204"/>
      <c r="P609" s="204"/>
      <c r="Q609" s="204"/>
      <c r="R609" s="204"/>
      <c r="S609" s="204"/>
      <c r="T609" s="205"/>
      <c r="AT609" s="206" t="s">
        <v>146</v>
      </c>
      <c r="AU609" s="206" t="s">
        <v>91</v>
      </c>
      <c r="AV609" s="13" t="s">
        <v>91</v>
      </c>
      <c r="AW609" s="13" t="s">
        <v>41</v>
      </c>
      <c r="AX609" s="13" t="s">
        <v>81</v>
      </c>
      <c r="AY609" s="206" t="s">
        <v>133</v>
      </c>
    </row>
    <row r="610" spans="1:65" s="14" customFormat="1">
      <c r="B610" s="207"/>
      <c r="C610" s="208"/>
      <c r="D610" s="189" t="s">
        <v>146</v>
      </c>
      <c r="E610" s="209" t="s">
        <v>35</v>
      </c>
      <c r="F610" s="210" t="s">
        <v>148</v>
      </c>
      <c r="G610" s="208"/>
      <c r="H610" s="211">
        <v>10.7</v>
      </c>
      <c r="I610" s="212"/>
      <c r="J610" s="208"/>
      <c r="K610" s="208"/>
      <c r="L610" s="213"/>
      <c r="M610" s="214"/>
      <c r="N610" s="215"/>
      <c r="O610" s="215"/>
      <c r="P610" s="215"/>
      <c r="Q610" s="215"/>
      <c r="R610" s="215"/>
      <c r="S610" s="215"/>
      <c r="T610" s="216"/>
      <c r="AT610" s="217" t="s">
        <v>146</v>
      </c>
      <c r="AU610" s="217" t="s">
        <v>91</v>
      </c>
      <c r="AV610" s="14" t="s">
        <v>140</v>
      </c>
      <c r="AW610" s="14" t="s">
        <v>41</v>
      </c>
      <c r="AX610" s="14" t="s">
        <v>89</v>
      </c>
      <c r="AY610" s="217" t="s">
        <v>133</v>
      </c>
    </row>
    <row r="611" spans="1:65" s="2" customFormat="1" ht="24.15" customHeight="1">
      <c r="A611" s="37"/>
      <c r="B611" s="38"/>
      <c r="C611" s="176" t="s">
        <v>660</v>
      </c>
      <c r="D611" s="176" t="s">
        <v>135</v>
      </c>
      <c r="E611" s="177" t="s">
        <v>661</v>
      </c>
      <c r="F611" s="178" t="s">
        <v>662</v>
      </c>
      <c r="G611" s="179" t="s">
        <v>151</v>
      </c>
      <c r="H611" s="180">
        <v>47.99</v>
      </c>
      <c r="I611" s="181"/>
      <c r="J611" s="182">
        <f>ROUND(I611*H611,2)</f>
        <v>0</v>
      </c>
      <c r="K611" s="178" t="s">
        <v>139</v>
      </c>
      <c r="L611" s="42"/>
      <c r="M611" s="183" t="s">
        <v>35</v>
      </c>
      <c r="N611" s="184" t="s">
        <v>52</v>
      </c>
      <c r="O611" s="67"/>
      <c r="P611" s="185">
        <f>O611*H611</f>
        <v>0</v>
      </c>
      <c r="Q611" s="185">
        <v>6.3200000000000001E-3</v>
      </c>
      <c r="R611" s="185">
        <f>Q611*H611</f>
        <v>0.30329680000000003</v>
      </c>
      <c r="S611" s="185">
        <v>0</v>
      </c>
      <c r="T611" s="186">
        <f>S611*H611</f>
        <v>0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187" t="s">
        <v>140</v>
      </c>
      <c r="AT611" s="187" t="s">
        <v>135</v>
      </c>
      <c r="AU611" s="187" t="s">
        <v>91</v>
      </c>
      <c r="AY611" s="19" t="s">
        <v>133</v>
      </c>
      <c r="BE611" s="188">
        <f>IF(N611="základní",J611,0)</f>
        <v>0</v>
      </c>
      <c r="BF611" s="188">
        <f>IF(N611="snížená",J611,0)</f>
        <v>0</v>
      </c>
      <c r="BG611" s="188">
        <f>IF(N611="zákl. přenesená",J611,0)</f>
        <v>0</v>
      </c>
      <c r="BH611" s="188">
        <f>IF(N611="sníž. přenesená",J611,0)</f>
        <v>0</v>
      </c>
      <c r="BI611" s="188">
        <f>IF(N611="nulová",J611,0)</f>
        <v>0</v>
      </c>
      <c r="BJ611" s="19" t="s">
        <v>89</v>
      </c>
      <c r="BK611" s="188">
        <f>ROUND(I611*H611,2)</f>
        <v>0</v>
      </c>
      <c r="BL611" s="19" t="s">
        <v>140</v>
      </c>
      <c r="BM611" s="187" t="s">
        <v>663</v>
      </c>
    </row>
    <row r="612" spans="1:65" s="2" customFormat="1" ht="19.2">
      <c r="A612" s="37"/>
      <c r="B612" s="38"/>
      <c r="C612" s="39"/>
      <c r="D612" s="189" t="s">
        <v>142</v>
      </c>
      <c r="E612" s="39"/>
      <c r="F612" s="190" t="s">
        <v>662</v>
      </c>
      <c r="G612" s="39"/>
      <c r="H612" s="39"/>
      <c r="I612" s="191"/>
      <c r="J612" s="39"/>
      <c r="K612" s="39"/>
      <c r="L612" s="42"/>
      <c r="M612" s="192"/>
      <c r="N612" s="193"/>
      <c r="O612" s="67"/>
      <c r="P612" s="67"/>
      <c r="Q612" s="67"/>
      <c r="R612" s="67"/>
      <c r="S612" s="67"/>
      <c r="T612" s="68"/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T612" s="19" t="s">
        <v>142</v>
      </c>
      <c r="AU612" s="19" t="s">
        <v>91</v>
      </c>
    </row>
    <row r="613" spans="1:65" s="13" customFormat="1">
      <c r="B613" s="196"/>
      <c r="C613" s="197"/>
      <c r="D613" s="189" t="s">
        <v>146</v>
      </c>
      <c r="E613" s="198" t="s">
        <v>35</v>
      </c>
      <c r="F613" s="199" t="s">
        <v>664</v>
      </c>
      <c r="G613" s="197"/>
      <c r="H613" s="200">
        <v>41.68</v>
      </c>
      <c r="I613" s="201"/>
      <c r="J613" s="197"/>
      <c r="K613" s="197"/>
      <c r="L613" s="202"/>
      <c r="M613" s="203"/>
      <c r="N613" s="204"/>
      <c r="O613" s="204"/>
      <c r="P613" s="204"/>
      <c r="Q613" s="204"/>
      <c r="R613" s="204"/>
      <c r="S613" s="204"/>
      <c r="T613" s="205"/>
      <c r="AT613" s="206" t="s">
        <v>146</v>
      </c>
      <c r="AU613" s="206" t="s">
        <v>91</v>
      </c>
      <c r="AV613" s="13" t="s">
        <v>91</v>
      </c>
      <c r="AW613" s="13" t="s">
        <v>41</v>
      </c>
      <c r="AX613" s="13" t="s">
        <v>81</v>
      </c>
      <c r="AY613" s="206" t="s">
        <v>133</v>
      </c>
    </row>
    <row r="614" spans="1:65" s="13" customFormat="1">
      <c r="B614" s="196"/>
      <c r="C614" s="197"/>
      <c r="D614" s="189" t="s">
        <v>146</v>
      </c>
      <c r="E614" s="198" t="s">
        <v>35</v>
      </c>
      <c r="F614" s="199" t="s">
        <v>665</v>
      </c>
      <c r="G614" s="197"/>
      <c r="H614" s="200">
        <v>1.63</v>
      </c>
      <c r="I614" s="201"/>
      <c r="J614" s="197"/>
      <c r="K614" s="197"/>
      <c r="L614" s="202"/>
      <c r="M614" s="203"/>
      <c r="N614" s="204"/>
      <c r="O614" s="204"/>
      <c r="P614" s="204"/>
      <c r="Q614" s="204"/>
      <c r="R614" s="204"/>
      <c r="S614" s="204"/>
      <c r="T614" s="205"/>
      <c r="AT614" s="206" t="s">
        <v>146</v>
      </c>
      <c r="AU614" s="206" t="s">
        <v>91</v>
      </c>
      <c r="AV614" s="13" t="s">
        <v>91</v>
      </c>
      <c r="AW614" s="13" t="s">
        <v>41</v>
      </c>
      <c r="AX614" s="13" t="s">
        <v>81</v>
      </c>
      <c r="AY614" s="206" t="s">
        <v>133</v>
      </c>
    </row>
    <row r="615" spans="1:65" s="13" customFormat="1">
      <c r="B615" s="196"/>
      <c r="C615" s="197"/>
      <c r="D615" s="189" t="s">
        <v>146</v>
      </c>
      <c r="E615" s="198" t="s">
        <v>35</v>
      </c>
      <c r="F615" s="199" t="s">
        <v>666</v>
      </c>
      <c r="G615" s="197"/>
      <c r="H615" s="200">
        <v>0.7</v>
      </c>
      <c r="I615" s="201"/>
      <c r="J615" s="197"/>
      <c r="K615" s="197"/>
      <c r="L615" s="202"/>
      <c r="M615" s="203"/>
      <c r="N615" s="204"/>
      <c r="O615" s="204"/>
      <c r="P615" s="204"/>
      <c r="Q615" s="204"/>
      <c r="R615" s="204"/>
      <c r="S615" s="204"/>
      <c r="T615" s="205"/>
      <c r="AT615" s="206" t="s">
        <v>146</v>
      </c>
      <c r="AU615" s="206" t="s">
        <v>91</v>
      </c>
      <c r="AV615" s="13" t="s">
        <v>91</v>
      </c>
      <c r="AW615" s="13" t="s">
        <v>41</v>
      </c>
      <c r="AX615" s="13" t="s">
        <v>81</v>
      </c>
      <c r="AY615" s="206" t="s">
        <v>133</v>
      </c>
    </row>
    <row r="616" spans="1:65" s="13" customFormat="1">
      <c r="B616" s="196"/>
      <c r="C616" s="197"/>
      <c r="D616" s="189" t="s">
        <v>146</v>
      </c>
      <c r="E616" s="198" t="s">
        <v>35</v>
      </c>
      <c r="F616" s="199" t="s">
        <v>667</v>
      </c>
      <c r="G616" s="197"/>
      <c r="H616" s="200">
        <v>0.7</v>
      </c>
      <c r="I616" s="201"/>
      <c r="J616" s="197"/>
      <c r="K616" s="197"/>
      <c r="L616" s="202"/>
      <c r="M616" s="203"/>
      <c r="N616" s="204"/>
      <c r="O616" s="204"/>
      <c r="P616" s="204"/>
      <c r="Q616" s="204"/>
      <c r="R616" s="204"/>
      <c r="S616" s="204"/>
      <c r="T616" s="205"/>
      <c r="AT616" s="206" t="s">
        <v>146</v>
      </c>
      <c r="AU616" s="206" t="s">
        <v>91</v>
      </c>
      <c r="AV616" s="13" t="s">
        <v>91</v>
      </c>
      <c r="AW616" s="13" t="s">
        <v>41</v>
      </c>
      <c r="AX616" s="13" t="s">
        <v>81</v>
      </c>
      <c r="AY616" s="206" t="s">
        <v>133</v>
      </c>
    </row>
    <row r="617" spans="1:65" s="15" customFormat="1">
      <c r="B617" s="218"/>
      <c r="C617" s="219"/>
      <c r="D617" s="189" t="s">
        <v>146</v>
      </c>
      <c r="E617" s="220" t="s">
        <v>35</v>
      </c>
      <c r="F617" s="221" t="s">
        <v>224</v>
      </c>
      <c r="G617" s="219"/>
      <c r="H617" s="222">
        <v>44.71</v>
      </c>
      <c r="I617" s="223"/>
      <c r="J617" s="219"/>
      <c r="K617" s="219"/>
      <c r="L617" s="224"/>
      <c r="M617" s="225"/>
      <c r="N617" s="226"/>
      <c r="O617" s="226"/>
      <c r="P617" s="226"/>
      <c r="Q617" s="226"/>
      <c r="R617" s="226"/>
      <c r="S617" s="226"/>
      <c r="T617" s="227"/>
      <c r="AT617" s="228" t="s">
        <v>146</v>
      </c>
      <c r="AU617" s="228" t="s">
        <v>91</v>
      </c>
      <c r="AV617" s="15" t="s">
        <v>156</v>
      </c>
      <c r="AW617" s="15" t="s">
        <v>41</v>
      </c>
      <c r="AX617" s="15" t="s">
        <v>81</v>
      </c>
      <c r="AY617" s="228" t="s">
        <v>133</v>
      </c>
    </row>
    <row r="618" spans="1:65" s="13" customFormat="1">
      <c r="B618" s="196"/>
      <c r="C618" s="197"/>
      <c r="D618" s="189" t="s">
        <v>146</v>
      </c>
      <c r="E618" s="198" t="s">
        <v>35</v>
      </c>
      <c r="F618" s="199" t="s">
        <v>668</v>
      </c>
      <c r="G618" s="197"/>
      <c r="H618" s="200">
        <v>2</v>
      </c>
      <c r="I618" s="201"/>
      <c r="J618" s="197"/>
      <c r="K618" s="197"/>
      <c r="L618" s="202"/>
      <c r="M618" s="203"/>
      <c r="N618" s="204"/>
      <c r="O618" s="204"/>
      <c r="P618" s="204"/>
      <c r="Q618" s="204"/>
      <c r="R618" s="204"/>
      <c r="S618" s="204"/>
      <c r="T618" s="205"/>
      <c r="AT618" s="206" t="s">
        <v>146</v>
      </c>
      <c r="AU618" s="206" t="s">
        <v>91</v>
      </c>
      <c r="AV618" s="13" t="s">
        <v>91</v>
      </c>
      <c r="AW618" s="13" t="s">
        <v>41</v>
      </c>
      <c r="AX618" s="13" t="s">
        <v>81</v>
      </c>
      <c r="AY618" s="206" t="s">
        <v>133</v>
      </c>
    </row>
    <row r="619" spans="1:65" s="13" customFormat="1">
      <c r="B619" s="196"/>
      <c r="C619" s="197"/>
      <c r="D619" s="189" t="s">
        <v>146</v>
      </c>
      <c r="E619" s="198" t="s">
        <v>35</v>
      </c>
      <c r="F619" s="199" t="s">
        <v>669</v>
      </c>
      <c r="G619" s="197"/>
      <c r="H619" s="200">
        <v>1.28</v>
      </c>
      <c r="I619" s="201"/>
      <c r="J619" s="197"/>
      <c r="K619" s="197"/>
      <c r="L619" s="202"/>
      <c r="M619" s="203"/>
      <c r="N619" s="204"/>
      <c r="O619" s="204"/>
      <c r="P619" s="204"/>
      <c r="Q619" s="204"/>
      <c r="R619" s="204"/>
      <c r="S619" s="204"/>
      <c r="T619" s="205"/>
      <c r="AT619" s="206" t="s">
        <v>146</v>
      </c>
      <c r="AU619" s="206" t="s">
        <v>91</v>
      </c>
      <c r="AV619" s="13" t="s">
        <v>91</v>
      </c>
      <c r="AW619" s="13" t="s">
        <v>41</v>
      </c>
      <c r="AX619" s="13" t="s">
        <v>81</v>
      </c>
      <c r="AY619" s="206" t="s">
        <v>133</v>
      </c>
    </row>
    <row r="620" spans="1:65" s="15" customFormat="1">
      <c r="B620" s="218"/>
      <c r="C620" s="219"/>
      <c r="D620" s="189" t="s">
        <v>146</v>
      </c>
      <c r="E620" s="220" t="s">
        <v>35</v>
      </c>
      <c r="F620" s="221" t="s">
        <v>224</v>
      </c>
      <c r="G620" s="219"/>
      <c r="H620" s="222">
        <v>3.28</v>
      </c>
      <c r="I620" s="223"/>
      <c r="J620" s="219"/>
      <c r="K620" s="219"/>
      <c r="L620" s="224"/>
      <c r="M620" s="225"/>
      <c r="N620" s="226"/>
      <c r="O620" s="226"/>
      <c r="P620" s="226"/>
      <c r="Q620" s="226"/>
      <c r="R620" s="226"/>
      <c r="S620" s="226"/>
      <c r="T620" s="227"/>
      <c r="AT620" s="228" t="s">
        <v>146</v>
      </c>
      <c r="AU620" s="228" t="s">
        <v>91</v>
      </c>
      <c r="AV620" s="15" t="s">
        <v>156</v>
      </c>
      <c r="AW620" s="15" t="s">
        <v>41</v>
      </c>
      <c r="AX620" s="15" t="s">
        <v>81</v>
      </c>
      <c r="AY620" s="228" t="s">
        <v>133</v>
      </c>
    </row>
    <row r="621" spans="1:65" s="14" customFormat="1">
      <c r="B621" s="207"/>
      <c r="C621" s="208"/>
      <c r="D621" s="189" t="s">
        <v>146</v>
      </c>
      <c r="E621" s="209" t="s">
        <v>35</v>
      </c>
      <c r="F621" s="210" t="s">
        <v>148</v>
      </c>
      <c r="G621" s="208"/>
      <c r="H621" s="211">
        <v>47.99</v>
      </c>
      <c r="I621" s="212"/>
      <c r="J621" s="208"/>
      <c r="K621" s="208"/>
      <c r="L621" s="213"/>
      <c r="M621" s="214"/>
      <c r="N621" s="215"/>
      <c r="O621" s="215"/>
      <c r="P621" s="215"/>
      <c r="Q621" s="215"/>
      <c r="R621" s="215"/>
      <c r="S621" s="215"/>
      <c r="T621" s="216"/>
      <c r="AT621" s="217" t="s">
        <v>146</v>
      </c>
      <c r="AU621" s="217" t="s">
        <v>91</v>
      </c>
      <c r="AV621" s="14" t="s">
        <v>140</v>
      </c>
      <c r="AW621" s="14" t="s">
        <v>41</v>
      </c>
      <c r="AX621" s="14" t="s">
        <v>89</v>
      </c>
      <c r="AY621" s="217" t="s">
        <v>133</v>
      </c>
    </row>
    <row r="622" spans="1:65" s="12" customFormat="1" ht="22.95" customHeight="1">
      <c r="B622" s="160"/>
      <c r="C622" s="161"/>
      <c r="D622" s="162" t="s">
        <v>80</v>
      </c>
      <c r="E622" s="174" t="s">
        <v>168</v>
      </c>
      <c r="F622" s="174" t="s">
        <v>670</v>
      </c>
      <c r="G622" s="161"/>
      <c r="H622" s="161"/>
      <c r="I622" s="164"/>
      <c r="J622" s="175">
        <f>BK622</f>
        <v>0</v>
      </c>
      <c r="K622" s="161"/>
      <c r="L622" s="166"/>
      <c r="M622" s="167"/>
      <c r="N622" s="168"/>
      <c r="O622" s="168"/>
      <c r="P622" s="169">
        <f>SUM(P623:P676)</f>
        <v>0</v>
      </c>
      <c r="Q622" s="168"/>
      <c r="R622" s="169">
        <f>SUM(R623:R676)</f>
        <v>15.297432000000002</v>
      </c>
      <c r="S622" s="168"/>
      <c r="T622" s="170">
        <f>SUM(T623:T676)</f>
        <v>0</v>
      </c>
      <c r="AR622" s="171" t="s">
        <v>89</v>
      </c>
      <c r="AT622" s="172" t="s">
        <v>80</v>
      </c>
      <c r="AU622" s="172" t="s">
        <v>89</v>
      </c>
      <c r="AY622" s="171" t="s">
        <v>133</v>
      </c>
      <c r="BK622" s="173">
        <f>SUM(BK623:BK676)</f>
        <v>0</v>
      </c>
    </row>
    <row r="623" spans="1:65" s="2" customFormat="1" ht="16.5" customHeight="1">
      <c r="A623" s="37"/>
      <c r="B623" s="38"/>
      <c r="C623" s="176" t="s">
        <v>671</v>
      </c>
      <c r="D623" s="176" t="s">
        <v>135</v>
      </c>
      <c r="E623" s="177" t="s">
        <v>672</v>
      </c>
      <c r="F623" s="178" t="s">
        <v>673</v>
      </c>
      <c r="G623" s="179" t="s">
        <v>151</v>
      </c>
      <c r="H623" s="180">
        <v>928.08</v>
      </c>
      <c r="I623" s="181"/>
      <c r="J623" s="182">
        <f>ROUND(I623*H623,2)</f>
        <v>0</v>
      </c>
      <c r="K623" s="178" t="s">
        <v>139</v>
      </c>
      <c r="L623" s="42"/>
      <c r="M623" s="183" t="s">
        <v>35</v>
      </c>
      <c r="N623" s="184" t="s">
        <v>52</v>
      </c>
      <c r="O623" s="67"/>
      <c r="P623" s="185">
        <f>O623*H623</f>
        <v>0</v>
      </c>
      <c r="Q623" s="185">
        <v>0</v>
      </c>
      <c r="R623" s="185">
        <f>Q623*H623</f>
        <v>0</v>
      </c>
      <c r="S623" s="185">
        <v>0</v>
      </c>
      <c r="T623" s="186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187" t="s">
        <v>140</v>
      </c>
      <c r="AT623" s="187" t="s">
        <v>135</v>
      </c>
      <c r="AU623" s="187" t="s">
        <v>91</v>
      </c>
      <c r="AY623" s="19" t="s">
        <v>133</v>
      </c>
      <c r="BE623" s="188">
        <f>IF(N623="základní",J623,0)</f>
        <v>0</v>
      </c>
      <c r="BF623" s="188">
        <f>IF(N623="snížená",J623,0)</f>
        <v>0</v>
      </c>
      <c r="BG623" s="188">
        <f>IF(N623="zákl. přenesená",J623,0)</f>
        <v>0</v>
      </c>
      <c r="BH623" s="188">
        <f>IF(N623="sníž. přenesená",J623,0)</f>
        <v>0</v>
      </c>
      <c r="BI623" s="188">
        <f>IF(N623="nulová",J623,0)</f>
        <v>0</v>
      </c>
      <c r="BJ623" s="19" t="s">
        <v>89</v>
      </c>
      <c r="BK623" s="188">
        <f>ROUND(I623*H623,2)</f>
        <v>0</v>
      </c>
      <c r="BL623" s="19" t="s">
        <v>140</v>
      </c>
      <c r="BM623" s="187" t="s">
        <v>674</v>
      </c>
    </row>
    <row r="624" spans="1:65" s="2" customFormat="1">
      <c r="A624" s="37"/>
      <c r="B624" s="38"/>
      <c r="C624" s="39"/>
      <c r="D624" s="189" t="s">
        <v>142</v>
      </c>
      <c r="E624" s="39"/>
      <c r="F624" s="190" t="s">
        <v>673</v>
      </c>
      <c r="G624" s="39"/>
      <c r="H624" s="39"/>
      <c r="I624" s="191"/>
      <c r="J624" s="39"/>
      <c r="K624" s="39"/>
      <c r="L624" s="42"/>
      <c r="M624" s="192"/>
      <c r="N624" s="193"/>
      <c r="O624" s="67"/>
      <c r="P624" s="67"/>
      <c r="Q624" s="67"/>
      <c r="R624" s="67"/>
      <c r="S624" s="67"/>
      <c r="T624" s="68"/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T624" s="19" t="s">
        <v>142</v>
      </c>
      <c r="AU624" s="19" t="s">
        <v>91</v>
      </c>
    </row>
    <row r="625" spans="1:65" s="13" customFormat="1">
      <c r="B625" s="196"/>
      <c r="C625" s="197"/>
      <c r="D625" s="189" t="s">
        <v>146</v>
      </c>
      <c r="E625" s="198" t="s">
        <v>35</v>
      </c>
      <c r="F625" s="199" t="s">
        <v>675</v>
      </c>
      <c r="G625" s="197"/>
      <c r="H625" s="200">
        <v>891.6</v>
      </c>
      <c r="I625" s="201"/>
      <c r="J625" s="197"/>
      <c r="K625" s="197"/>
      <c r="L625" s="202"/>
      <c r="M625" s="203"/>
      <c r="N625" s="204"/>
      <c r="O625" s="204"/>
      <c r="P625" s="204"/>
      <c r="Q625" s="204"/>
      <c r="R625" s="204"/>
      <c r="S625" s="204"/>
      <c r="T625" s="205"/>
      <c r="AT625" s="206" t="s">
        <v>146</v>
      </c>
      <c r="AU625" s="206" t="s">
        <v>91</v>
      </c>
      <c r="AV625" s="13" t="s">
        <v>91</v>
      </c>
      <c r="AW625" s="13" t="s">
        <v>41</v>
      </c>
      <c r="AX625" s="13" t="s">
        <v>81</v>
      </c>
      <c r="AY625" s="206" t="s">
        <v>133</v>
      </c>
    </row>
    <row r="626" spans="1:65" s="13" customFormat="1">
      <c r="B626" s="196"/>
      <c r="C626" s="197"/>
      <c r="D626" s="189" t="s">
        <v>146</v>
      </c>
      <c r="E626" s="198" t="s">
        <v>35</v>
      </c>
      <c r="F626" s="199" t="s">
        <v>676</v>
      </c>
      <c r="G626" s="197"/>
      <c r="H626" s="200">
        <v>36.479999999999997</v>
      </c>
      <c r="I626" s="201"/>
      <c r="J626" s="197"/>
      <c r="K626" s="197"/>
      <c r="L626" s="202"/>
      <c r="M626" s="203"/>
      <c r="N626" s="204"/>
      <c r="O626" s="204"/>
      <c r="P626" s="204"/>
      <c r="Q626" s="204"/>
      <c r="R626" s="204"/>
      <c r="S626" s="204"/>
      <c r="T626" s="205"/>
      <c r="AT626" s="206" t="s">
        <v>146</v>
      </c>
      <c r="AU626" s="206" t="s">
        <v>91</v>
      </c>
      <c r="AV626" s="13" t="s">
        <v>91</v>
      </c>
      <c r="AW626" s="13" t="s">
        <v>41</v>
      </c>
      <c r="AX626" s="13" t="s">
        <v>81</v>
      </c>
      <c r="AY626" s="206" t="s">
        <v>133</v>
      </c>
    </row>
    <row r="627" spans="1:65" s="14" customFormat="1">
      <c r="B627" s="207"/>
      <c r="C627" s="208"/>
      <c r="D627" s="189" t="s">
        <v>146</v>
      </c>
      <c r="E627" s="209" t="s">
        <v>35</v>
      </c>
      <c r="F627" s="210" t="s">
        <v>148</v>
      </c>
      <c r="G627" s="208"/>
      <c r="H627" s="211">
        <v>928.08</v>
      </c>
      <c r="I627" s="212"/>
      <c r="J627" s="208"/>
      <c r="K627" s="208"/>
      <c r="L627" s="213"/>
      <c r="M627" s="214"/>
      <c r="N627" s="215"/>
      <c r="O627" s="215"/>
      <c r="P627" s="215"/>
      <c r="Q627" s="215"/>
      <c r="R627" s="215"/>
      <c r="S627" s="215"/>
      <c r="T627" s="216"/>
      <c r="AT627" s="217" t="s">
        <v>146</v>
      </c>
      <c r="AU627" s="217" t="s">
        <v>91</v>
      </c>
      <c r="AV627" s="14" t="s">
        <v>140</v>
      </c>
      <c r="AW627" s="14" t="s">
        <v>41</v>
      </c>
      <c r="AX627" s="14" t="s">
        <v>89</v>
      </c>
      <c r="AY627" s="217" t="s">
        <v>133</v>
      </c>
    </row>
    <row r="628" spans="1:65" s="2" customFormat="1" ht="24.15" customHeight="1">
      <c r="A628" s="37"/>
      <c r="B628" s="38"/>
      <c r="C628" s="176" t="s">
        <v>677</v>
      </c>
      <c r="D628" s="176" t="s">
        <v>135</v>
      </c>
      <c r="E628" s="177" t="s">
        <v>678</v>
      </c>
      <c r="F628" s="178" t="s">
        <v>679</v>
      </c>
      <c r="G628" s="179" t="s">
        <v>151</v>
      </c>
      <c r="H628" s="180">
        <v>928.08</v>
      </c>
      <c r="I628" s="181"/>
      <c r="J628" s="182">
        <f>ROUND(I628*H628,2)</f>
        <v>0</v>
      </c>
      <c r="K628" s="178" t="s">
        <v>139</v>
      </c>
      <c r="L628" s="42"/>
      <c r="M628" s="183" t="s">
        <v>35</v>
      </c>
      <c r="N628" s="184" t="s">
        <v>52</v>
      </c>
      <c r="O628" s="67"/>
      <c r="P628" s="185">
        <f>O628*H628</f>
        <v>0</v>
      </c>
      <c r="Q628" s="185">
        <v>0</v>
      </c>
      <c r="R628" s="185">
        <f>Q628*H628</f>
        <v>0</v>
      </c>
      <c r="S628" s="185">
        <v>0</v>
      </c>
      <c r="T628" s="186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187" t="s">
        <v>140</v>
      </c>
      <c r="AT628" s="187" t="s">
        <v>135</v>
      </c>
      <c r="AU628" s="187" t="s">
        <v>91</v>
      </c>
      <c r="AY628" s="19" t="s">
        <v>133</v>
      </c>
      <c r="BE628" s="188">
        <f>IF(N628="základní",J628,0)</f>
        <v>0</v>
      </c>
      <c r="BF628" s="188">
        <f>IF(N628="snížená",J628,0)</f>
        <v>0</v>
      </c>
      <c r="BG628" s="188">
        <f>IF(N628="zákl. přenesená",J628,0)</f>
        <v>0</v>
      </c>
      <c r="BH628" s="188">
        <f>IF(N628="sníž. přenesená",J628,0)</f>
        <v>0</v>
      </c>
      <c r="BI628" s="188">
        <f>IF(N628="nulová",J628,0)</f>
        <v>0</v>
      </c>
      <c r="BJ628" s="19" t="s">
        <v>89</v>
      </c>
      <c r="BK628" s="188">
        <f>ROUND(I628*H628,2)</f>
        <v>0</v>
      </c>
      <c r="BL628" s="19" t="s">
        <v>140</v>
      </c>
      <c r="BM628" s="187" t="s">
        <v>680</v>
      </c>
    </row>
    <row r="629" spans="1:65" s="2" customFormat="1">
      <c r="A629" s="37"/>
      <c r="B629" s="38"/>
      <c r="C629" s="39"/>
      <c r="D629" s="189" t="s">
        <v>142</v>
      </c>
      <c r="E629" s="39"/>
      <c r="F629" s="190" t="s">
        <v>679</v>
      </c>
      <c r="G629" s="39"/>
      <c r="H629" s="39"/>
      <c r="I629" s="191"/>
      <c r="J629" s="39"/>
      <c r="K629" s="39"/>
      <c r="L629" s="42"/>
      <c r="M629" s="192"/>
      <c r="N629" s="193"/>
      <c r="O629" s="67"/>
      <c r="P629" s="67"/>
      <c r="Q629" s="67"/>
      <c r="R629" s="67"/>
      <c r="S629" s="67"/>
      <c r="T629" s="68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T629" s="19" t="s">
        <v>142</v>
      </c>
      <c r="AU629" s="19" t="s">
        <v>91</v>
      </c>
    </row>
    <row r="630" spans="1:65" s="13" customFormat="1">
      <c r="B630" s="196"/>
      <c r="C630" s="197"/>
      <c r="D630" s="189" t="s">
        <v>146</v>
      </c>
      <c r="E630" s="198" t="s">
        <v>35</v>
      </c>
      <c r="F630" s="199" t="s">
        <v>675</v>
      </c>
      <c r="G630" s="197"/>
      <c r="H630" s="200">
        <v>891.6</v>
      </c>
      <c r="I630" s="201"/>
      <c r="J630" s="197"/>
      <c r="K630" s="197"/>
      <c r="L630" s="202"/>
      <c r="M630" s="203"/>
      <c r="N630" s="204"/>
      <c r="O630" s="204"/>
      <c r="P630" s="204"/>
      <c r="Q630" s="204"/>
      <c r="R630" s="204"/>
      <c r="S630" s="204"/>
      <c r="T630" s="205"/>
      <c r="AT630" s="206" t="s">
        <v>146</v>
      </c>
      <c r="AU630" s="206" t="s">
        <v>91</v>
      </c>
      <c r="AV630" s="13" t="s">
        <v>91</v>
      </c>
      <c r="AW630" s="13" t="s">
        <v>41</v>
      </c>
      <c r="AX630" s="13" t="s">
        <v>81</v>
      </c>
      <c r="AY630" s="206" t="s">
        <v>133</v>
      </c>
    </row>
    <row r="631" spans="1:65" s="13" customFormat="1">
      <c r="B631" s="196"/>
      <c r="C631" s="197"/>
      <c r="D631" s="189" t="s">
        <v>146</v>
      </c>
      <c r="E631" s="198" t="s">
        <v>35</v>
      </c>
      <c r="F631" s="199" t="s">
        <v>681</v>
      </c>
      <c r="G631" s="197"/>
      <c r="H631" s="200">
        <v>36.479999999999997</v>
      </c>
      <c r="I631" s="201"/>
      <c r="J631" s="197"/>
      <c r="K631" s="197"/>
      <c r="L631" s="202"/>
      <c r="M631" s="203"/>
      <c r="N631" s="204"/>
      <c r="O631" s="204"/>
      <c r="P631" s="204"/>
      <c r="Q631" s="204"/>
      <c r="R631" s="204"/>
      <c r="S631" s="204"/>
      <c r="T631" s="205"/>
      <c r="AT631" s="206" t="s">
        <v>146</v>
      </c>
      <c r="AU631" s="206" t="s">
        <v>91</v>
      </c>
      <c r="AV631" s="13" t="s">
        <v>91</v>
      </c>
      <c r="AW631" s="13" t="s">
        <v>41</v>
      </c>
      <c r="AX631" s="13" t="s">
        <v>81</v>
      </c>
      <c r="AY631" s="206" t="s">
        <v>133</v>
      </c>
    </row>
    <row r="632" spans="1:65" s="14" customFormat="1">
      <c r="B632" s="207"/>
      <c r="C632" s="208"/>
      <c r="D632" s="189" t="s">
        <v>146</v>
      </c>
      <c r="E632" s="209" t="s">
        <v>35</v>
      </c>
      <c r="F632" s="210" t="s">
        <v>148</v>
      </c>
      <c r="G632" s="208"/>
      <c r="H632" s="211">
        <v>928.08</v>
      </c>
      <c r="I632" s="212"/>
      <c r="J632" s="208"/>
      <c r="K632" s="208"/>
      <c r="L632" s="213"/>
      <c r="M632" s="214"/>
      <c r="N632" s="215"/>
      <c r="O632" s="215"/>
      <c r="P632" s="215"/>
      <c r="Q632" s="215"/>
      <c r="R632" s="215"/>
      <c r="S632" s="215"/>
      <c r="T632" s="216"/>
      <c r="AT632" s="217" t="s">
        <v>146</v>
      </c>
      <c r="AU632" s="217" t="s">
        <v>91</v>
      </c>
      <c r="AV632" s="14" t="s">
        <v>140</v>
      </c>
      <c r="AW632" s="14" t="s">
        <v>41</v>
      </c>
      <c r="AX632" s="14" t="s">
        <v>89</v>
      </c>
      <c r="AY632" s="217" t="s">
        <v>133</v>
      </c>
    </row>
    <row r="633" spans="1:65" s="2" customFormat="1" ht="24.15" customHeight="1">
      <c r="A633" s="37"/>
      <c r="B633" s="38"/>
      <c r="C633" s="176" t="s">
        <v>682</v>
      </c>
      <c r="D633" s="176" t="s">
        <v>135</v>
      </c>
      <c r="E633" s="177" t="s">
        <v>683</v>
      </c>
      <c r="F633" s="178" t="s">
        <v>684</v>
      </c>
      <c r="G633" s="179" t="s">
        <v>151</v>
      </c>
      <c r="H633" s="180">
        <v>801</v>
      </c>
      <c r="I633" s="181"/>
      <c r="J633" s="182">
        <f>ROUND(I633*H633,2)</f>
        <v>0</v>
      </c>
      <c r="K633" s="178" t="s">
        <v>139</v>
      </c>
      <c r="L633" s="42"/>
      <c r="M633" s="183" t="s">
        <v>35</v>
      </c>
      <c r="N633" s="184" t="s">
        <v>52</v>
      </c>
      <c r="O633" s="67"/>
      <c r="P633" s="185">
        <f>O633*H633</f>
        <v>0</v>
      </c>
      <c r="Q633" s="185">
        <v>0</v>
      </c>
      <c r="R633" s="185">
        <f>Q633*H633</f>
        <v>0</v>
      </c>
      <c r="S633" s="185">
        <v>0</v>
      </c>
      <c r="T633" s="186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187" t="s">
        <v>140</v>
      </c>
      <c r="AT633" s="187" t="s">
        <v>135</v>
      </c>
      <c r="AU633" s="187" t="s">
        <v>91</v>
      </c>
      <c r="AY633" s="19" t="s">
        <v>133</v>
      </c>
      <c r="BE633" s="188">
        <f>IF(N633="základní",J633,0)</f>
        <v>0</v>
      </c>
      <c r="BF633" s="188">
        <f>IF(N633="snížená",J633,0)</f>
        <v>0</v>
      </c>
      <c r="BG633" s="188">
        <f>IF(N633="zákl. přenesená",J633,0)</f>
        <v>0</v>
      </c>
      <c r="BH633" s="188">
        <f>IF(N633="sníž. přenesená",J633,0)</f>
        <v>0</v>
      </c>
      <c r="BI633" s="188">
        <f>IF(N633="nulová",J633,0)</f>
        <v>0</v>
      </c>
      <c r="BJ633" s="19" t="s">
        <v>89</v>
      </c>
      <c r="BK633" s="188">
        <f>ROUND(I633*H633,2)</f>
        <v>0</v>
      </c>
      <c r="BL633" s="19" t="s">
        <v>140</v>
      </c>
      <c r="BM633" s="187" t="s">
        <v>685</v>
      </c>
    </row>
    <row r="634" spans="1:65" s="2" customFormat="1">
      <c r="A634" s="37"/>
      <c r="B634" s="38"/>
      <c r="C634" s="39"/>
      <c r="D634" s="189" t="s">
        <v>142</v>
      </c>
      <c r="E634" s="39"/>
      <c r="F634" s="190" t="s">
        <v>684</v>
      </c>
      <c r="G634" s="39"/>
      <c r="H634" s="39"/>
      <c r="I634" s="191"/>
      <c r="J634" s="39"/>
      <c r="K634" s="39"/>
      <c r="L634" s="42"/>
      <c r="M634" s="192"/>
      <c r="N634" s="193"/>
      <c r="O634" s="67"/>
      <c r="P634" s="67"/>
      <c r="Q634" s="67"/>
      <c r="R634" s="67"/>
      <c r="S634" s="67"/>
      <c r="T634" s="68"/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T634" s="19" t="s">
        <v>142</v>
      </c>
      <c r="AU634" s="19" t="s">
        <v>91</v>
      </c>
    </row>
    <row r="635" spans="1:65" s="13" customFormat="1">
      <c r="B635" s="196"/>
      <c r="C635" s="197"/>
      <c r="D635" s="189" t="s">
        <v>146</v>
      </c>
      <c r="E635" s="198" t="s">
        <v>35</v>
      </c>
      <c r="F635" s="199" t="s">
        <v>686</v>
      </c>
      <c r="G635" s="197"/>
      <c r="H635" s="200">
        <v>801</v>
      </c>
      <c r="I635" s="201"/>
      <c r="J635" s="197"/>
      <c r="K635" s="197"/>
      <c r="L635" s="202"/>
      <c r="M635" s="203"/>
      <c r="N635" s="204"/>
      <c r="O635" s="204"/>
      <c r="P635" s="204"/>
      <c r="Q635" s="204"/>
      <c r="R635" s="204"/>
      <c r="S635" s="204"/>
      <c r="T635" s="205"/>
      <c r="AT635" s="206" t="s">
        <v>146</v>
      </c>
      <c r="AU635" s="206" t="s">
        <v>91</v>
      </c>
      <c r="AV635" s="13" t="s">
        <v>91</v>
      </c>
      <c r="AW635" s="13" t="s">
        <v>41</v>
      </c>
      <c r="AX635" s="13" t="s">
        <v>81</v>
      </c>
      <c r="AY635" s="206" t="s">
        <v>133</v>
      </c>
    </row>
    <row r="636" spans="1:65" s="14" customFormat="1">
      <c r="B636" s="207"/>
      <c r="C636" s="208"/>
      <c r="D636" s="189" t="s">
        <v>146</v>
      </c>
      <c r="E636" s="209" t="s">
        <v>35</v>
      </c>
      <c r="F636" s="210" t="s">
        <v>148</v>
      </c>
      <c r="G636" s="208"/>
      <c r="H636" s="211">
        <v>801</v>
      </c>
      <c r="I636" s="212"/>
      <c r="J636" s="208"/>
      <c r="K636" s="208"/>
      <c r="L636" s="213"/>
      <c r="M636" s="214"/>
      <c r="N636" s="215"/>
      <c r="O636" s="215"/>
      <c r="P636" s="215"/>
      <c r="Q636" s="215"/>
      <c r="R636" s="215"/>
      <c r="S636" s="215"/>
      <c r="T636" s="216"/>
      <c r="AT636" s="217" t="s">
        <v>146</v>
      </c>
      <c r="AU636" s="217" t="s">
        <v>91</v>
      </c>
      <c r="AV636" s="14" t="s">
        <v>140</v>
      </c>
      <c r="AW636" s="14" t="s">
        <v>41</v>
      </c>
      <c r="AX636" s="14" t="s">
        <v>89</v>
      </c>
      <c r="AY636" s="217" t="s">
        <v>133</v>
      </c>
    </row>
    <row r="637" spans="1:65" s="2" customFormat="1" ht="33" customHeight="1">
      <c r="A637" s="37"/>
      <c r="B637" s="38"/>
      <c r="C637" s="176" t="s">
        <v>687</v>
      </c>
      <c r="D637" s="176" t="s">
        <v>135</v>
      </c>
      <c r="E637" s="177" t="s">
        <v>688</v>
      </c>
      <c r="F637" s="178" t="s">
        <v>689</v>
      </c>
      <c r="G637" s="179" t="s">
        <v>151</v>
      </c>
      <c r="H637" s="180">
        <v>928.08</v>
      </c>
      <c r="I637" s="181"/>
      <c r="J637" s="182">
        <f>ROUND(I637*H637,2)</f>
        <v>0</v>
      </c>
      <c r="K637" s="178" t="s">
        <v>139</v>
      </c>
      <c r="L637" s="42"/>
      <c r="M637" s="183" t="s">
        <v>35</v>
      </c>
      <c r="N637" s="184" t="s">
        <v>52</v>
      </c>
      <c r="O637" s="67"/>
      <c r="P637" s="185">
        <f>O637*H637</f>
        <v>0</v>
      </c>
      <c r="Q637" s="185">
        <v>0</v>
      </c>
      <c r="R637" s="185">
        <f>Q637*H637</f>
        <v>0</v>
      </c>
      <c r="S637" s="185">
        <v>0</v>
      </c>
      <c r="T637" s="186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187" t="s">
        <v>140</v>
      </c>
      <c r="AT637" s="187" t="s">
        <v>135</v>
      </c>
      <c r="AU637" s="187" t="s">
        <v>91</v>
      </c>
      <c r="AY637" s="19" t="s">
        <v>133</v>
      </c>
      <c r="BE637" s="188">
        <f>IF(N637="základní",J637,0)</f>
        <v>0</v>
      </c>
      <c r="BF637" s="188">
        <f>IF(N637="snížená",J637,0)</f>
        <v>0</v>
      </c>
      <c r="BG637" s="188">
        <f>IF(N637="zákl. přenesená",J637,0)</f>
        <v>0</v>
      </c>
      <c r="BH637" s="188">
        <f>IF(N637="sníž. přenesená",J637,0)</f>
        <v>0</v>
      </c>
      <c r="BI637" s="188">
        <f>IF(N637="nulová",J637,0)</f>
        <v>0</v>
      </c>
      <c r="BJ637" s="19" t="s">
        <v>89</v>
      </c>
      <c r="BK637" s="188">
        <f>ROUND(I637*H637,2)</f>
        <v>0</v>
      </c>
      <c r="BL637" s="19" t="s">
        <v>140</v>
      </c>
      <c r="BM637" s="187" t="s">
        <v>690</v>
      </c>
    </row>
    <row r="638" spans="1:65" s="2" customFormat="1" ht="19.2">
      <c r="A638" s="37"/>
      <c r="B638" s="38"/>
      <c r="C638" s="39"/>
      <c r="D638" s="189" t="s">
        <v>142</v>
      </c>
      <c r="E638" s="39"/>
      <c r="F638" s="190" t="s">
        <v>689</v>
      </c>
      <c r="G638" s="39"/>
      <c r="H638" s="39"/>
      <c r="I638" s="191"/>
      <c r="J638" s="39"/>
      <c r="K638" s="39"/>
      <c r="L638" s="42"/>
      <c r="M638" s="192"/>
      <c r="N638" s="193"/>
      <c r="O638" s="67"/>
      <c r="P638" s="67"/>
      <c r="Q638" s="67"/>
      <c r="R638" s="67"/>
      <c r="S638" s="67"/>
      <c r="T638" s="68"/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T638" s="19" t="s">
        <v>142</v>
      </c>
      <c r="AU638" s="19" t="s">
        <v>91</v>
      </c>
    </row>
    <row r="639" spans="1:65" s="13" customFormat="1">
      <c r="B639" s="196"/>
      <c r="C639" s="197"/>
      <c r="D639" s="189" t="s">
        <v>146</v>
      </c>
      <c r="E639" s="198" t="s">
        <v>35</v>
      </c>
      <c r="F639" s="199" t="s">
        <v>691</v>
      </c>
      <c r="G639" s="197"/>
      <c r="H639" s="200">
        <v>891.6</v>
      </c>
      <c r="I639" s="201"/>
      <c r="J639" s="197"/>
      <c r="K639" s="197"/>
      <c r="L639" s="202"/>
      <c r="M639" s="203"/>
      <c r="N639" s="204"/>
      <c r="O639" s="204"/>
      <c r="P639" s="204"/>
      <c r="Q639" s="204"/>
      <c r="R639" s="204"/>
      <c r="S639" s="204"/>
      <c r="T639" s="205"/>
      <c r="AT639" s="206" t="s">
        <v>146</v>
      </c>
      <c r="AU639" s="206" t="s">
        <v>91</v>
      </c>
      <c r="AV639" s="13" t="s">
        <v>91</v>
      </c>
      <c r="AW639" s="13" t="s">
        <v>41</v>
      </c>
      <c r="AX639" s="13" t="s">
        <v>81</v>
      </c>
      <c r="AY639" s="206" t="s">
        <v>133</v>
      </c>
    </row>
    <row r="640" spans="1:65" s="13" customFormat="1">
      <c r="B640" s="196"/>
      <c r="C640" s="197"/>
      <c r="D640" s="189" t="s">
        <v>146</v>
      </c>
      <c r="E640" s="198" t="s">
        <v>35</v>
      </c>
      <c r="F640" s="199" t="s">
        <v>681</v>
      </c>
      <c r="G640" s="197"/>
      <c r="H640" s="200">
        <v>36.479999999999997</v>
      </c>
      <c r="I640" s="201"/>
      <c r="J640" s="197"/>
      <c r="K640" s="197"/>
      <c r="L640" s="202"/>
      <c r="M640" s="203"/>
      <c r="N640" s="204"/>
      <c r="O640" s="204"/>
      <c r="P640" s="204"/>
      <c r="Q640" s="204"/>
      <c r="R640" s="204"/>
      <c r="S640" s="204"/>
      <c r="T640" s="205"/>
      <c r="AT640" s="206" t="s">
        <v>146</v>
      </c>
      <c r="AU640" s="206" t="s">
        <v>91</v>
      </c>
      <c r="AV640" s="13" t="s">
        <v>91</v>
      </c>
      <c r="AW640" s="13" t="s">
        <v>41</v>
      </c>
      <c r="AX640" s="13" t="s">
        <v>81</v>
      </c>
      <c r="AY640" s="206" t="s">
        <v>133</v>
      </c>
    </row>
    <row r="641" spans="1:65" s="14" customFormat="1">
      <c r="B641" s="207"/>
      <c r="C641" s="208"/>
      <c r="D641" s="189" t="s">
        <v>146</v>
      </c>
      <c r="E641" s="209" t="s">
        <v>35</v>
      </c>
      <c r="F641" s="210" t="s">
        <v>148</v>
      </c>
      <c r="G641" s="208"/>
      <c r="H641" s="211">
        <v>928.08</v>
      </c>
      <c r="I641" s="212"/>
      <c r="J641" s="208"/>
      <c r="K641" s="208"/>
      <c r="L641" s="213"/>
      <c r="M641" s="214"/>
      <c r="N641" s="215"/>
      <c r="O641" s="215"/>
      <c r="P641" s="215"/>
      <c r="Q641" s="215"/>
      <c r="R641" s="215"/>
      <c r="S641" s="215"/>
      <c r="T641" s="216"/>
      <c r="AT641" s="217" t="s">
        <v>146</v>
      </c>
      <c r="AU641" s="217" t="s">
        <v>91</v>
      </c>
      <c r="AV641" s="14" t="s">
        <v>140</v>
      </c>
      <c r="AW641" s="14" t="s">
        <v>41</v>
      </c>
      <c r="AX641" s="14" t="s">
        <v>89</v>
      </c>
      <c r="AY641" s="217" t="s">
        <v>133</v>
      </c>
    </row>
    <row r="642" spans="1:65" s="2" customFormat="1" ht="16.5" customHeight="1">
      <c r="A642" s="37"/>
      <c r="B642" s="38"/>
      <c r="C642" s="176" t="s">
        <v>692</v>
      </c>
      <c r="D642" s="176" t="s">
        <v>135</v>
      </c>
      <c r="E642" s="177" t="s">
        <v>693</v>
      </c>
      <c r="F642" s="178" t="s">
        <v>694</v>
      </c>
      <c r="G642" s="179" t="s">
        <v>151</v>
      </c>
      <c r="H642" s="180">
        <v>891.6</v>
      </c>
      <c r="I642" s="181"/>
      <c r="J642" s="182">
        <f>ROUND(I642*H642,2)</f>
        <v>0</v>
      </c>
      <c r="K642" s="178" t="s">
        <v>35</v>
      </c>
      <c r="L642" s="42"/>
      <c r="M642" s="183" t="s">
        <v>35</v>
      </c>
      <c r="N642" s="184" t="s">
        <v>52</v>
      </c>
      <c r="O642" s="67"/>
      <c r="P642" s="185">
        <f>O642*H642</f>
        <v>0</v>
      </c>
      <c r="Q642" s="185">
        <v>0</v>
      </c>
      <c r="R642" s="185">
        <f>Q642*H642</f>
        <v>0</v>
      </c>
      <c r="S642" s="185">
        <v>0</v>
      </c>
      <c r="T642" s="186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187" t="s">
        <v>140</v>
      </c>
      <c r="AT642" s="187" t="s">
        <v>135</v>
      </c>
      <c r="AU642" s="187" t="s">
        <v>91</v>
      </c>
      <c r="AY642" s="19" t="s">
        <v>133</v>
      </c>
      <c r="BE642" s="188">
        <f>IF(N642="základní",J642,0)</f>
        <v>0</v>
      </c>
      <c r="BF642" s="188">
        <f>IF(N642="snížená",J642,0)</f>
        <v>0</v>
      </c>
      <c r="BG642" s="188">
        <f>IF(N642="zákl. přenesená",J642,0)</f>
        <v>0</v>
      </c>
      <c r="BH642" s="188">
        <f>IF(N642="sníž. přenesená",J642,0)</f>
        <v>0</v>
      </c>
      <c r="BI642" s="188">
        <f>IF(N642="nulová",J642,0)</f>
        <v>0</v>
      </c>
      <c r="BJ642" s="19" t="s">
        <v>89</v>
      </c>
      <c r="BK642" s="188">
        <f>ROUND(I642*H642,2)</f>
        <v>0</v>
      </c>
      <c r="BL642" s="19" t="s">
        <v>140</v>
      </c>
      <c r="BM642" s="187" t="s">
        <v>695</v>
      </c>
    </row>
    <row r="643" spans="1:65" s="2" customFormat="1">
      <c r="A643" s="37"/>
      <c r="B643" s="38"/>
      <c r="C643" s="39"/>
      <c r="D643" s="189" t="s">
        <v>142</v>
      </c>
      <c r="E643" s="39"/>
      <c r="F643" s="190" t="s">
        <v>694</v>
      </c>
      <c r="G643" s="39"/>
      <c r="H643" s="39"/>
      <c r="I643" s="191"/>
      <c r="J643" s="39"/>
      <c r="K643" s="39"/>
      <c r="L643" s="42"/>
      <c r="M643" s="192"/>
      <c r="N643" s="193"/>
      <c r="O643" s="67"/>
      <c r="P643" s="67"/>
      <c r="Q643" s="67"/>
      <c r="R643" s="67"/>
      <c r="S643" s="67"/>
      <c r="T643" s="68"/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T643" s="19" t="s">
        <v>142</v>
      </c>
      <c r="AU643" s="19" t="s">
        <v>91</v>
      </c>
    </row>
    <row r="644" spans="1:65" s="13" customFormat="1">
      <c r="B644" s="196"/>
      <c r="C644" s="197"/>
      <c r="D644" s="189" t="s">
        <v>146</v>
      </c>
      <c r="E644" s="198" t="s">
        <v>35</v>
      </c>
      <c r="F644" s="199" t="s">
        <v>691</v>
      </c>
      <c r="G644" s="197"/>
      <c r="H644" s="200">
        <v>891.6</v>
      </c>
      <c r="I644" s="201"/>
      <c r="J644" s="197"/>
      <c r="K644" s="197"/>
      <c r="L644" s="202"/>
      <c r="M644" s="203"/>
      <c r="N644" s="204"/>
      <c r="O644" s="204"/>
      <c r="P644" s="204"/>
      <c r="Q644" s="204"/>
      <c r="R644" s="204"/>
      <c r="S644" s="204"/>
      <c r="T644" s="205"/>
      <c r="AT644" s="206" t="s">
        <v>146</v>
      </c>
      <c r="AU644" s="206" t="s">
        <v>91</v>
      </c>
      <c r="AV644" s="13" t="s">
        <v>91</v>
      </c>
      <c r="AW644" s="13" t="s">
        <v>41</v>
      </c>
      <c r="AX644" s="13" t="s">
        <v>81</v>
      </c>
      <c r="AY644" s="206" t="s">
        <v>133</v>
      </c>
    </row>
    <row r="645" spans="1:65" s="14" customFormat="1">
      <c r="B645" s="207"/>
      <c r="C645" s="208"/>
      <c r="D645" s="189" t="s">
        <v>146</v>
      </c>
      <c r="E645" s="209" t="s">
        <v>35</v>
      </c>
      <c r="F645" s="210" t="s">
        <v>148</v>
      </c>
      <c r="G645" s="208"/>
      <c r="H645" s="211">
        <v>891.6</v>
      </c>
      <c r="I645" s="212"/>
      <c r="J645" s="208"/>
      <c r="K645" s="208"/>
      <c r="L645" s="213"/>
      <c r="M645" s="214"/>
      <c r="N645" s="215"/>
      <c r="O645" s="215"/>
      <c r="P645" s="215"/>
      <c r="Q645" s="215"/>
      <c r="R645" s="215"/>
      <c r="S645" s="215"/>
      <c r="T645" s="216"/>
      <c r="AT645" s="217" t="s">
        <v>146</v>
      </c>
      <c r="AU645" s="217" t="s">
        <v>91</v>
      </c>
      <c r="AV645" s="14" t="s">
        <v>140</v>
      </c>
      <c r="AW645" s="14" t="s">
        <v>41</v>
      </c>
      <c r="AX645" s="14" t="s">
        <v>89</v>
      </c>
      <c r="AY645" s="217" t="s">
        <v>133</v>
      </c>
    </row>
    <row r="646" spans="1:65" s="2" customFormat="1" ht="16.5" customHeight="1">
      <c r="A646" s="37"/>
      <c r="B646" s="38"/>
      <c r="C646" s="176" t="s">
        <v>696</v>
      </c>
      <c r="D646" s="176" t="s">
        <v>135</v>
      </c>
      <c r="E646" s="177" t="s">
        <v>697</v>
      </c>
      <c r="F646" s="178" t="s">
        <v>698</v>
      </c>
      <c r="G646" s="179" t="s">
        <v>151</v>
      </c>
      <c r="H646" s="180">
        <v>891.6</v>
      </c>
      <c r="I646" s="181"/>
      <c r="J646" s="182">
        <f>ROUND(I646*H646,2)</f>
        <v>0</v>
      </c>
      <c r="K646" s="178" t="s">
        <v>35</v>
      </c>
      <c r="L646" s="42"/>
      <c r="M646" s="183" t="s">
        <v>35</v>
      </c>
      <c r="N646" s="184" t="s">
        <v>52</v>
      </c>
      <c r="O646" s="67"/>
      <c r="P646" s="185">
        <f>O646*H646</f>
        <v>0</v>
      </c>
      <c r="Q646" s="185">
        <v>0</v>
      </c>
      <c r="R646" s="185">
        <f>Q646*H646</f>
        <v>0</v>
      </c>
      <c r="S646" s="185">
        <v>0</v>
      </c>
      <c r="T646" s="186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187" t="s">
        <v>140</v>
      </c>
      <c r="AT646" s="187" t="s">
        <v>135</v>
      </c>
      <c r="AU646" s="187" t="s">
        <v>91</v>
      </c>
      <c r="AY646" s="19" t="s">
        <v>133</v>
      </c>
      <c r="BE646" s="188">
        <f>IF(N646="základní",J646,0)</f>
        <v>0</v>
      </c>
      <c r="BF646" s="188">
        <f>IF(N646="snížená",J646,0)</f>
        <v>0</v>
      </c>
      <c r="BG646" s="188">
        <f>IF(N646="zákl. přenesená",J646,0)</f>
        <v>0</v>
      </c>
      <c r="BH646" s="188">
        <f>IF(N646="sníž. přenesená",J646,0)</f>
        <v>0</v>
      </c>
      <c r="BI646" s="188">
        <f>IF(N646="nulová",J646,0)</f>
        <v>0</v>
      </c>
      <c r="BJ646" s="19" t="s">
        <v>89</v>
      </c>
      <c r="BK646" s="188">
        <f>ROUND(I646*H646,2)</f>
        <v>0</v>
      </c>
      <c r="BL646" s="19" t="s">
        <v>140</v>
      </c>
      <c r="BM646" s="187" t="s">
        <v>699</v>
      </c>
    </row>
    <row r="647" spans="1:65" s="2" customFormat="1">
      <c r="A647" s="37"/>
      <c r="B647" s="38"/>
      <c r="C647" s="39"/>
      <c r="D647" s="189" t="s">
        <v>142</v>
      </c>
      <c r="E647" s="39"/>
      <c r="F647" s="190" t="s">
        <v>698</v>
      </c>
      <c r="G647" s="39"/>
      <c r="H647" s="39"/>
      <c r="I647" s="191"/>
      <c r="J647" s="39"/>
      <c r="K647" s="39"/>
      <c r="L647" s="42"/>
      <c r="M647" s="192"/>
      <c r="N647" s="193"/>
      <c r="O647" s="67"/>
      <c r="P647" s="67"/>
      <c r="Q647" s="67"/>
      <c r="R647" s="67"/>
      <c r="S647" s="67"/>
      <c r="T647" s="68"/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T647" s="19" t="s">
        <v>142</v>
      </c>
      <c r="AU647" s="19" t="s">
        <v>91</v>
      </c>
    </row>
    <row r="648" spans="1:65" s="13" customFormat="1">
      <c r="B648" s="196"/>
      <c r="C648" s="197"/>
      <c r="D648" s="189" t="s">
        <v>146</v>
      </c>
      <c r="E648" s="198" t="s">
        <v>35</v>
      </c>
      <c r="F648" s="199" t="s">
        <v>691</v>
      </c>
      <c r="G648" s="197"/>
      <c r="H648" s="200">
        <v>891.6</v>
      </c>
      <c r="I648" s="201"/>
      <c r="J648" s="197"/>
      <c r="K648" s="197"/>
      <c r="L648" s="202"/>
      <c r="M648" s="203"/>
      <c r="N648" s="204"/>
      <c r="O648" s="204"/>
      <c r="P648" s="204"/>
      <c r="Q648" s="204"/>
      <c r="R648" s="204"/>
      <c r="S648" s="204"/>
      <c r="T648" s="205"/>
      <c r="AT648" s="206" t="s">
        <v>146</v>
      </c>
      <c r="AU648" s="206" t="s">
        <v>91</v>
      </c>
      <c r="AV648" s="13" t="s">
        <v>91</v>
      </c>
      <c r="AW648" s="13" t="s">
        <v>41</v>
      </c>
      <c r="AX648" s="13" t="s">
        <v>81</v>
      </c>
      <c r="AY648" s="206" t="s">
        <v>133</v>
      </c>
    </row>
    <row r="649" spans="1:65" s="14" customFormat="1">
      <c r="B649" s="207"/>
      <c r="C649" s="208"/>
      <c r="D649" s="189" t="s">
        <v>146</v>
      </c>
      <c r="E649" s="209" t="s">
        <v>35</v>
      </c>
      <c r="F649" s="210" t="s">
        <v>148</v>
      </c>
      <c r="G649" s="208"/>
      <c r="H649" s="211">
        <v>891.6</v>
      </c>
      <c r="I649" s="212"/>
      <c r="J649" s="208"/>
      <c r="K649" s="208"/>
      <c r="L649" s="213"/>
      <c r="M649" s="214"/>
      <c r="N649" s="215"/>
      <c r="O649" s="215"/>
      <c r="P649" s="215"/>
      <c r="Q649" s="215"/>
      <c r="R649" s="215"/>
      <c r="S649" s="215"/>
      <c r="T649" s="216"/>
      <c r="AT649" s="217" t="s">
        <v>146</v>
      </c>
      <c r="AU649" s="217" t="s">
        <v>91</v>
      </c>
      <c r="AV649" s="14" t="s">
        <v>140</v>
      </c>
      <c r="AW649" s="14" t="s">
        <v>41</v>
      </c>
      <c r="AX649" s="14" t="s">
        <v>89</v>
      </c>
      <c r="AY649" s="217" t="s">
        <v>133</v>
      </c>
    </row>
    <row r="650" spans="1:65" s="2" customFormat="1" ht="16.5" customHeight="1">
      <c r="A650" s="37"/>
      <c r="B650" s="38"/>
      <c r="C650" s="176" t="s">
        <v>700</v>
      </c>
      <c r="D650" s="176" t="s">
        <v>135</v>
      </c>
      <c r="E650" s="177" t="s">
        <v>701</v>
      </c>
      <c r="F650" s="178" t="s">
        <v>702</v>
      </c>
      <c r="G650" s="179" t="s">
        <v>151</v>
      </c>
      <c r="H650" s="180">
        <v>801</v>
      </c>
      <c r="I650" s="181"/>
      <c r="J650" s="182">
        <f>ROUND(I650*H650,2)</f>
        <v>0</v>
      </c>
      <c r="K650" s="178" t="s">
        <v>35</v>
      </c>
      <c r="L650" s="42"/>
      <c r="M650" s="183" t="s">
        <v>35</v>
      </c>
      <c r="N650" s="184" t="s">
        <v>52</v>
      </c>
      <c r="O650" s="67"/>
      <c r="P650" s="185">
        <f>O650*H650</f>
        <v>0</v>
      </c>
      <c r="Q650" s="185">
        <v>0</v>
      </c>
      <c r="R650" s="185">
        <f>Q650*H650</f>
        <v>0</v>
      </c>
      <c r="S650" s="185">
        <v>0</v>
      </c>
      <c r="T650" s="186">
        <f>S650*H650</f>
        <v>0</v>
      </c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R650" s="187" t="s">
        <v>140</v>
      </c>
      <c r="AT650" s="187" t="s">
        <v>135</v>
      </c>
      <c r="AU650" s="187" t="s">
        <v>91</v>
      </c>
      <c r="AY650" s="19" t="s">
        <v>133</v>
      </c>
      <c r="BE650" s="188">
        <f>IF(N650="základní",J650,0)</f>
        <v>0</v>
      </c>
      <c r="BF650" s="188">
        <f>IF(N650="snížená",J650,0)</f>
        <v>0</v>
      </c>
      <c r="BG650" s="188">
        <f>IF(N650="zákl. přenesená",J650,0)</f>
        <v>0</v>
      </c>
      <c r="BH650" s="188">
        <f>IF(N650="sníž. přenesená",J650,0)</f>
        <v>0</v>
      </c>
      <c r="BI650" s="188">
        <f>IF(N650="nulová",J650,0)</f>
        <v>0</v>
      </c>
      <c r="BJ650" s="19" t="s">
        <v>89</v>
      </c>
      <c r="BK650" s="188">
        <f>ROUND(I650*H650,2)</f>
        <v>0</v>
      </c>
      <c r="BL650" s="19" t="s">
        <v>140</v>
      </c>
      <c r="BM650" s="187" t="s">
        <v>703</v>
      </c>
    </row>
    <row r="651" spans="1:65" s="2" customFormat="1">
      <c r="A651" s="37"/>
      <c r="B651" s="38"/>
      <c r="C651" s="39"/>
      <c r="D651" s="189" t="s">
        <v>142</v>
      </c>
      <c r="E651" s="39"/>
      <c r="F651" s="190" t="s">
        <v>702</v>
      </c>
      <c r="G651" s="39"/>
      <c r="H651" s="39"/>
      <c r="I651" s="191"/>
      <c r="J651" s="39"/>
      <c r="K651" s="39"/>
      <c r="L651" s="42"/>
      <c r="M651" s="192"/>
      <c r="N651" s="193"/>
      <c r="O651" s="67"/>
      <c r="P651" s="67"/>
      <c r="Q651" s="67"/>
      <c r="R651" s="67"/>
      <c r="S651" s="67"/>
      <c r="T651" s="68"/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T651" s="19" t="s">
        <v>142</v>
      </c>
      <c r="AU651" s="19" t="s">
        <v>91</v>
      </c>
    </row>
    <row r="652" spans="1:65" s="13" customFormat="1">
      <c r="B652" s="196"/>
      <c r="C652" s="197"/>
      <c r="D652" s="189" t="s">
        <v>146</v>
      </c>
      <c r="E652" s="198" t="s">
        <v>35</v>
      </c>
      <c r="F652" s="199" t="s">
        <v>704</v>
      </c>
      <c r="G652" s="197"/>
      <c r="H652" s="200">
        <v>801</v>
      </c>
      <c r="I652" s="201"/>
      <c r="J652" s="197"/>
      <c r="K652" s="197"/>
      <c r="L652" s="202"/>
      <c r="M652" s="203"/>
      <c r="N652" s="204"/>
      <c r="O652" s="204"/>
      <c r="P652" s="204"/>
      <c r="Q652" s="204"/>
      <c r="R652" s="204"/>
      <c r="S652" s="204"/>
      <c r="T652" s="205"/>
      <c r="AT652" s="206" t="s">
        <v>146</v>
      </c>
      <c r="AU652" s="206" t="s">
        <v>91</v>
      </c>
      <c r="AV652" s="13" t="s">
        <v>91</v>
      </c>
      <c r="AW652" s="13" t="s">
        <v>41</v>
      </c>
      <c r="AX652" s="13" t="s">
        <v>81</v>
      </c>
      <c r="AY652" s="206" t="s">
        <v>133</v>
      </c>
    </row>
    <row r="653" spans="1:65" s="14" customFormat="1">
      <c r="B653" s="207"/>
      <c r="C653" s="208"/>
      <c r="D653" s="189" t="s">
        <v>146</v>
      </c>
      <c r="E653" s="209" t="s">
        <v>35</v>
      </c>
      <c r="F653" s="210" t="s">
        <v>148</v>
      </c>
      <c r="G653" s="208"/>
      <c r="H653" s="211">
        <v>801</v>
      </c>
      <c r="I653" s="212"/>
      <c r="J653" s="208"/>
      <c r="K653" s="208"/>
      <c r="L653" s="213"/>
      <c r="M653" s="214"/>
      <c r="N653" s="215"/>
      <c r="O653" s="215"/>
      <c r="P653" s="215"/>
      <c r="Q653" s="215"/>
      <c r="R653" s="215"/>
      <c r="S653" s="215"/>
      <c r="T653" s="216"/>
      <c r="AT653" s="217" t="s">
        <v>146</v>
      </c>
      <c r="AU653" s="217" t="s">
        <v>91</v>
      </c>
      <c r="AV653" s="14" t="s">
        <v>140</v>
      </c>
      <c r="AW653" s="14" t="s">
        <v>41</v>
      </c>
      <c r="AX653" s="14" t="s">
        <v>89</v>
      </c>
      <c r="AY653" s="217" t="s">
        <v>133</v>
      </c>
    </row>
    <row r="654" spans="1:65" s="2" customFormat="1" ht="24.15" customHeight="1">
      <c r="A654" s="37"/>
      <c r="B654" s="38"/>
      <c r="C654" s="176" t="s">
        <v>705</v>
      </c>
      <c r="D654" s="176" t="s">
        <v>135</v>
      </c>
      <c r="E654" s="177" t="s">
        <v>706</v>
      </c>
      <c r="F654" s="178" t="s">
        <v>707</v>
      </c>
      <c r="G654" s="179" t="s">
        <v>151</v>
      </c>
      <c r="H654" s="180">
        <v>1729.08</v>
      </c>
      <c r="I654" s="181"/>
      <c r="J654" s="182">
        <f>ROUND(I654*H654,2)</f>
        <v>0</v>
      </c>
      <c r="K654" s="178" t="s">
        <v>139</v>
      </c>
      <c r="L654" s="42"/>
      <c r="M654" s="183" t="s">
        <v>35</v>
      </c>
      <c r="N654" s="184" t="s">
        <v>52</v>
      </c>
      <c r="O654" s="67"/>
      <c r="P654" s="185">
        <f>O654*H654</f>
        <v>0</v>
      </c>
      <c r="Q654" s="185">
        <v>0</v>
      </c>
      <c r="R654" s="185">
        <f>Q654*H654</f>
        <v>0</v>
      </c>
      <c r="S654" s="185">
        <v>0</v>
      </c>
      <c r="T654" s="186">
        <f>S654*H654</f>
        <v>0</v>
      </c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R654" s="187" t="s">
        <v>140</v>
      </c>
      <c r="AT654" s="187" t="s">
        <v>135</v>
      </c>
      <c r="AU654" s="187" t="s">
        <v>91</v>
      </c>
      <c r="AY654" s="19" t="s">
        <v>133</v>
      </c>
      <c r="BE654" s="188">
        <f>IF(N654="základní",J654,0)</f>
        <v>0</v>
      </c>
      <c r="BF654" s="188">
        <f>IF(N654="snížená",J654,0)</f>
        <v>0</v>
      </c>
      <c r="BG654" s="188">
        <f>IF(N654="zákl. přenesená",J654,0)</f>
        <v>0</v>
      </c>
      <c r="BH654" s="188">
        <f>IF(N654="sníž. přenesená",J654,0)</f>
        <v>0</v>
      </c>
      <c r="BI654" s="188">
        <f>IF(N654="nulová",J654,0)</f>
        <v>0</v>
      </c>
      <c r="BJ654" s="19" t="s">
        <v>89</v>
      </c>
      <c r="BK654" s="188">
        <f>ROUND(I654*H654,2)</f>
        <v>0</v>
      </c>
      <c r="BL654" s="19" t="s">
        <v>140</v>
      </c>
      <c r="BM654" s="187" t="s">
        <v>708</v>
      </c>
    </row>
    <row r="655" spans="1:65" s="2" customFormat="1" ht="19.2">
      <c r="A655" s="37"/>
      <c r="B655" s="38"/>
      <c r="C655" s="39"/>
      <c r="D655" s="189" t="s">
        <v>142</v>
      </c>
      <c r="E655" s="39"/>
      <c r="F655" s="190" t="s">
        <v>707</v>
      </c>
      <c r="G655" s="39"/>
      <c r="H655" s="39"/>
      <c r="I655" s="191"/>
      <c r="J655" s="39"/>
      <c r="K655" s="39"/>
      <c r="L655" s="42"/>
      <c r="M655" s="192"/>
      <c r="N655" s="193"/>
      <c r="O655" s="67"/>
      <c r="P655" s="67"/>
      <c r="Q655" s="67"/>
      <c r="R655" s="67"/>
      <c r="S655" s="67"/>
      <c r="T655" s="68"/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T655" s="19" t="s">
        <v>142</v>
      </c>
      <c r="AU655" s="19" t="s">
        <v>91</v>
      </c>
    </row>
    <row r="656" spans="1:65" s="13" customFormat="1">
      <c r="B656" s="196"/>
      <c r="C656" s="197"/>
      <c r="D656" s="189" t="s">
        <v>146</v>
      </c>
      <c r="E656" s="198" t="s">
        <v>35</v>
      </c>
      <c r="F656" s="199" t="s">
        <v>709</v>
      </c>
      <c r="G656" s="197"/>
      <c r="H656" s="200">
        <v>1692.6</v>
      </c>
      <c r="I656" s="201"/>
      <c r="J656" s="197"/>
      <c r="K656" s="197"/>
      <c r="L656" s="202"/>
      <c r="M656" s="203"/>
      <c r="N656" s="204"/>
      <c r="O656" s="204"/>
      <c r="P656" s="204"/>
      <c r="Q656" s="204"/>
      <c r="R656" s="204"/>
      <c r="S656" s="204"/>
      <c r="T656" s="205"/>
      <c r="AT656" s="206" t="s">
        <v>146</v>
      </c>
      <c r="AU656" s="206" t="s">
        <v>91</v>
      </c>
      <c r="AV656" s="13" t="s">
        <v>91</v>
      </c>
      <c r="AW656" s="13" t="s">
        <v>41</v>
      </c>
      <c r="AX656" s="13" t="s">
        <v>81</v>
      </c>
      <c r="AY656" s="206" t="s">
        <v>133</v>
      </c>
    </row>
    <row r="657" spans="1:65" s="13" customFormat="1">
      <c r="B657" s="196"/>
      <c r="C657" s="197"/>
      <c r="D657" s="189" t="s">
        <v>146</v>
      </c>
      <c r="E657" s="198" t="s">
        <v>35</v>
      </c>
      <c r="F657" s="199" t="s">
        <v>681</v>
      </c>
      <c r="G657" s="197"/>
      <c r="H657" s="200">
        <v>36.479999999999997</v>
      </c>
      <c r="I657" s="201"/>
      <c r="J657" s="197"/>
      <c r="K657" s="197"/>
      <c r="L657" s="202"/>
      <c r="M657" s="203"/>
      <c r="N657" s="204"/>
      <c r="O657" s="204"/>
      <c r="P657" s="204"/>
      <c r="Q657" s="204"/>
      <c r="R657" s="204"/>
      <c r="S657" s="204"/>
      <c r="T657" s="205"/>
      <c r="AT657" s="206" t="s">
        <v>146</v>
      </c>
      <c r="AU657" s="206" t="s">
        <v>91</v>
      </c>
      <c r="AV657" s="13" t="s">
        <v>91</v>
      </c>
      <c r="AW657" s="13" t="s">
        <v>41</v>
      </c>
      <c r="AX657" s="13" t="s">
        <v>81</v>
      </c>
      <c r="AY657" s="206" t="s">
        <v>133</v>
      </c>
    </row>
    <row r="658" spans="1:65" s="14" customFormat="1">
      <c r="B658" s="207"/>
      <c r="C658" s="208"/>
      <c r="D658" s="189" t="s">
        <v>146</v>
      </c>
      <c r="E658" s="209" t="s">
        <v>35</v>
      </c>
      <c r="F658" s="210" t="s">
        <v>148</v>
      </c>
      <c r="G658" s="208"/>
      <c r="H658" s="211">
        <v>1729.08</v>
      </c>
      <c r="I658" s="212"/>
      <c r="J658" s="208"/>
      <c r="K658" s="208"/>
      <c r="L658" s="213"/>
      <c r="M658" s="214"/>
      <c r="N658" s="215"/>
      <c r="O658" s="215"/>
      <c r="P658" s="215"/>
      <c r="Q658" s="215"/>
      <c r="R658" s="215"/>
      <c r="S658" s="215"/>
      <c r="T658" s="216"/>
      <c r="AT658" s="217" t="s">
        <v>146</v>
      </c>
      <c r="AU658" s="217" t="s">
        <v>91</v>
      </c>
      <c r="AV658" s="14" t="s">
        <v>140</v>
      </c>
      <c r="AW658" s="14" t="s">
        <v>41</v>
      </c>
      <c r="AX658" s="14" t="s">
        <v>89</v>
      </c>
      <c r="AY658" s="217" t="s">
        <v>133</v>
      </c>
    </row>
    <row r="659" spans="1:65" s="2" customFormat="1" ht="24.15" customHeight="1">
      <c r="A659" s="37"/>
      <c r="B659" s="38"/>
      <c r="C659" s="176" t="s">
        <v>710</v>
      </c>
      <c r="D659" s="176" t="s">
        <v>135</v>
      </c>
      <c r="E659" s="177" t="s">
        <v>711</v>
      </c>
      <c r="F659" s="178" t="s">
        <v>712</v>
      </c>
      <c r="G659" s="179" t="s">
        <v>151</v>
      </c>
      <c r="H659" s="180">
        <v>928.08</v>
      </c>
      <c r="I659" s="181"/>
      <c r="J659" s="182">
        <f>ROUND(I659*H659,2)</f>
        <v>0</v>
      </c>
      <c r="K659" s="178" t="s">
        <v>35</v>
      </c>
      <c r="L659" s="42"/>
      <c r="M659" s="183" t="s">
        <v>35</v>
      </c>
      <c r="N659" s="184" t="s">
        <v>52</v>
      </c>
      <c r="O659" s="67"/>
      <c r="P659" s="185">
        <f>O659*H659</f>
        <v>0</v>
      </c>
      <c r="Q659" s="185">
        <v>0</v>
      </c>
      <c r="R659" s="185">
        <f>Q659*H659</f>
        <v>0</v>
      </c>
      <c r="S659" s="185">
        <v>0</v>
      </c>
      <c r="T659" s="186">
        <f>S659*H659</f>
        <v>0</v>
      </c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R659" s="187" t="s">
        <v>140</v>
      </c>
      <c r="AT659" s="187" t="s">
        <v>135</v>
      </c>
      <c r="AU659" s="187" t="s">
        <v>91</v>
      </c>
      <c r="AY659" s="19" t="s">
        <v>133</v>
      </c>
      <c r="BE659" s="188">
        <f>IF(N659="základní",J659,0)</f>
        <v>0</v>
      </c>
      <c r="BF659" s="188">
        <f>IF(N659="snížená",J659,0)</f>
        <v>0</v>
      </c>
      <c r="BG659" s="188">
        <f>IF(N659="zákl. přenesená",J659,0)</f>
        <v>0</v>
      </c>
      <c r="BH659" s="188">
        <f>IF(N659="sníž. přenesená",J659,0)</f>
        <v>0</v>
      </c>
      <c r="BI659" s="188">
        <f>IF(N659="nulová",J659,0)</f>
        <v>0</v>
      </c>
      <c r="BJ659" s="19" t="s">
        <v>89</v>
      </c>
      <c r="BK659" s="188">
        <f>ROUND(I659*H659,2)</f>
        <v>0</v>
      </c>
      <c r="BL659" s="19" t="s">
        <v>140</v>
      </c>
      <c r="BM659" s="187" t="s">
        <v>713</v>
      </c>
    </row>
    <row r="660" spans="1:65" s="2" customFormat="1" ht="19.2">
      <c r="A660" s="37"/>
      <c r="B660" s="38"/>
      <c r="C660" s="39"/>
      <c r="D660" s="189" t="s">
        <v>142</v>
      </c>
      <c r="E660" s="39"/>
      <c r="F660" s="190" t="s">
        <v>712</v>
      </c>
      <c r="G660" s="39"/>
      <c r="H660" s="39"/>
      <c r="I660" s="191"/>
      <c r="J660" s="39"/>
      <c r="K660" s="39"/>
      <c r="L660" s="42"/>
      <c r="M660" s="192"/>
      <c r="N660" s="193"/>
      <c r="O660" s="67"/>
      <c r="P660" s="67"/>
      <c r="Q660" s="67"/>
      <c r="R660" s="67"/>
      <c r="S660" s="67"/>
      <c r="T660" s="68"/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T660" s="19" t="s">
        <v>142</v>
      </c>
      <c r="AU660" s="19" t="s">
        <v>91</v>
      </c>
    </row>
    <row r="661" spans="1:65" s="13" customFormat="1">
      <c r="B661" s="196"/>
      <c r="C661" s="197"/>
      <c r="D661" s="189" t="s">
        <v>146</v>
      </c>
      <c r="E661" s="198" t="s">
        <v>35</v>
      </c>
      <c r="F661" s="199" t="s">
        <v>675</v>
      </c>
      <c r="G661" s="197"/>
      <c r="H661" s="200">
        <v>891.6</v>
      </c>
      <c r="I661" s="201"/>
      <c r="J661" s="197"/>
      <c r="K661" s="197"/>
      <c r="L661" s="202"/>
      <c r="M661" s="203"/>
      <c r="N661" s="204"/>
      <c r="O661" s="204"/>
      <c r="P661" s="204"/>
      <c r="Q661" s="204"/>
      <c r="R661" s="204"/>
      <c r="S661" s="204"/>
      <c r="T661" s="205"/>
      <c r="AT661" s="206" t="s">
        <v>146</v>
      </c>
      <c r="AU661" s="206" t="s">
        <v>91</v>
      </c>
      <c r="AV661" s="13" t="s">
        <v>91</v>
      </c>
      <c r="AW661" s="13" t="s">
        <v>41</v>
      </c>
      <c r="AX661" s="13" t="s">
        <v>81</v>
      </c>
      <c r="AY661" s="206" t="s">
        <v>133</v>
      </c>
    </row>
    <row r="662" spans="1:65" s="13" customFormat="1">
      <c r="B662" s="196"/>
      <c r="C662" s="197"/>
      <c r="D662" s="189" t="s">
        <v>146</v>
      </c>
      <c r="E662" s="198" t="s">
        <v>35</v>
      </c>
      <c r="F662" s="199" t="s">
        <v>681</v>
      </c>
      <c r="G662" s="197"/>
      <c r="H662" s="200">
        <v>36.479999999999997</v>
      </c>
      <c r="I662" s="201"/>
      <c r="J662" s="197"/>
      <c r="K662" s="197"/>
      <c r="L662" s="202"/>
      <c r="M662" s="203"/>
      <c r="N662" s="204"/>
      <c r="O662" s="204"/>
      <c r="P662" s="204"/>
      <c r="Q662" s="204"/>
      <c r="R662" s="204"/>
      <c r="S662" s="204"/>
      <c r="T662" s="205"/>
      <c r="AT662" s="206" t="s">
        <v>146</v>
      </c>
      <c r="AU662" s="206" t="s">
        <v>91</v>
      </c>
      <c r="AV662" s="13" t="s">
        <v>91</v>
      </c>
      <c r="AW662" s="13" t="s">
        <v>41</v>
      </c>
      <c r="AX662" s="13" t="s">
        <v>81</v>
      </c>
      <c r="AY662" s="206" t="s">
        <v>133</v>
      </c>
    </row>
    <row r="663" spans="1:65" s="14" customFormat="1">
      <c r="B663" s="207"/>
      <c r="C663" s="208"/>
      <c r="D663" s="189" t="s">
        <v>146</v>
      </c>
      <c r="E663" s="209" t="s">
        <v>35</v>
      </c>
      <c r="F663" s="210" t="s">
        <v>148</v>
      </c>
      <c r="G663" s="208"/>
      <c r="H663" s="211">
        <v>928.08</v>
      </c>
      <c r="I663" s="212"/>
      <c r="J663" s="208"/>
      <c r="K663" s="208"/>
      <c r="L663" s="213"/>
      <c r="M663" s="214"/>
      <c r="N663" s="215"/>
      <c r="O663" s="215"/>
      <c r="P663" s="215"/>
      <c r="Q663" s="215"/>
      <c r="R663" s="215"/>
      <c r="S663" s="215"/>
      <c r="T663" s="216"/>
      <c r="AT663" s="217" t="s">
        <v>146</v>
      </c>
      <c r="AU663" s="217" t="s">
        <v>91</v>
      </c>
      <c r="AV663" s="14" t="s">
        <v>140</v>
      </c>
      <c r="AW663" s="14" t="s">
        <v>41</v>
      </c>
      <c r="AX663" s="14" t="s">
        <v>89</v>
      </c>
      <c r="AY663" s="217" t="s">
        <v>133</v>
      </c>
    </row>
    <row r="664" spans="1:65" s="2" customFormat="1" ht="16.5" customHeight="1">
      <c r="A664" s="37"/>
      <c r="B664" s="38"/>
      <c r="C664" s="176" t="s">
        <v>714</v>
      </c>
      <c r="D664" s="176" t="s">
        <v>135</v>
      </c>
      <c r="E664" s="177" t="s">
        <v>715</v>
      </c>
      <c r="F664" s="178" t="s">
        <v>716</v>
      </c>
      <c r="G664" s="179" t="s">
        <v>151</v>
      </c>
      <c r="H664" s="180">
        <v>6.4</v>
      </c>
      <c r="I664" s="181"/>
      <c r="J664" s="182">
        <f>ROUND(I664*H664,2)</f>
        <v>0</v>
      </c>
      <c r="K664" s="178" t="s">
        <v>139</v>
      </c>
      <c r="L664" s="42"/>
      <c r="M664" s="183" t="s">
        <v>35</v>
      </c>
      <c r="N664" s="184" t="s">
        <v>52</v>
      </c>
      <c r="O664" s="67"/>
      <c r="P664" s="185">
        <f>O664*H664</f>
        <v>0</v>
      </c>
      <c r="Q664" s="185">
        <v>0</v>
      </c>
      <c r="R664" s="185">
        <f>Q664*H664</f>
        <v>0</v>
      </c>
      <c r="S664" s="185">
        <v>0</v>
      </c>
      <c r="T664" s="186">
        <f>S664*H664</f>
        <v>0</v>
      </c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R664" s="187" t="s">
        <v>140</v>
      </c>
      <c r="AT664" s="187" t="s">
        <v>135</v>
      </c>
      <c r="AU664" s="187" t="s">
        <v>91</v>
      </c>
      <c r="AY664" s="19" t="s">
        <v>133</v>
      </c>
      <c r="BE664" s="188">
        <f>IF(N664="základní",J664,0)</f>
        <v>0</v>
      </c>
      <c r="BF664" s="188">
        <f>IF(N664="snížená",J664,0)</f>
        <v>0</v>
      </c>
      <c r="BG664" s="188">
        <f>IF(N664="zákl. přenesená",J664,0)</f>
        <v>0</v>
      </c>
      <c r="BH664" s="188">
        <f>IF(N664="sníž. přenesená",J664,0)</f>
        <v>0</v>
      </c>
      <c r="BI664" s="188">
        <f>IF(N664="nulová",J664,0)</f>
        <v>0</v>
      </c>
      <c r="BJ664" s="19" t="s">
        <v>89</v>
      </c>
      <c r="BK664" s="188">
        <f>ROUND(I664*H664,2)</f>
        <v>0</v>
      </c>
      <c r="BL664" s="19" t="s">
        <v>140</v>
      </c>
      <c r="BM664" s="187" t="s">
        <v>717</v>
      </c>
    </row>
    <row r="665" spans="1:65" s="2" customFormat="1">
      <c r="A665" s="37"/>
      <c r="B665" s="38"/>
      <c r="C665" s="39"/>
      <c r="D665" s="189" t="s">
        <v>142</v>
      </c>
      <c r="E665" s="39"/>
      <c r="F665" s="190" t="s">
        <v>716</v>
      </c>
      <c r="G665" s="39"/>
      <c r="H665" s="39"/>
      <c r="I665" s="191"/>
      <c r="J665" s="39"/>
      <c r="K665" s="39"/>
      <c r="L665" s="42"/>
      <c r="M665" s="192"/>
      <c r="N665" s="193"/>
      <c r="O665" s="67"/>
      <c r="P665" s="67"/>
      <c r="Q665" s="67"/>
      <c r="R665" s="67"/>
      <c r="S665" s="67"/>
      <c r="T665" s="68"/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T665" s="19" t="s">
        <v>142</v>
      </c>
      <c r="AU665" s="19" t="s">
        <v>91</v>
      </c>
    </row>
    <row r="666" spans="1:65" s="13" customFormat="1">
      <c r="B666" s="196"/>
      <c r="C666" s="197"/>
      <c r="D666" s="189" t="s">
        <v>146</v>
      </c>
      <c r="E666" s="198" t="s">
        <v>35</v>
      </c>
      <c r="F666" s="199" t="s">
        <v>162</v>
      </c>
      <c r="G666" s="197"/>
      <c r="H666" s="200">
        <v>6.4</v>
      </c>
      <c r="I666" s="201"/>
      <c r="J666" s="197"/>
      <c r="K666" s="197"/>
      <c r="L666" s="202"/>
      <c r="M666" s="203"/>
      <c r="N666" s="204"/>
      <c r="O666" s="204"/>
      <c r="P666" s="204"/>
      <c r="Q666" s="204"/>
      <c r="R666" s="204"/>
      <c r="S666" s="204"/>
      <c r="T666" s="205"/>
      <c r="AT666" s="206" t="s">
        <v>146</v>
      </c>
      <c r="AU666" s="206" t="s">
        <v>91</v>
      </c>
      <c r="AV666" s="13" t="s">
        <v>91</v>
      </c>
      <c r="AW666" s="13" t="s">
        <v>41</v>
      </c>
      <c r="AX666" s="13" t="s">
        <v>81</v>
      </c>
      <c r="AY666" s="206" t="s">
        <v>133</v>
      </c>
    </row>
    <row r="667" spans="1:65" s="14" customFormat="1">
      <c r="B667" s="207"/>
      <c r="C667" s="208"/>
      <c r="D667" s="189" t="s">
        <v>146</v>
      </c>
      <c r="E667" s="209" t="s">
        <v>35</v>
      </c>
      <c r="F667" s="210" t="s">
        <v>148</v>
      </c>
      <c r="G667" s="208"/>
      <c r="H667" s="211">
        <v>6.4</v>
      </c>
      <c r="I667" s="212"/>
      <c r="J667" s="208"/>
      <c r="K667" s="208"/>
      <c r="L667" s="213"/>
      <c r="M667" s="214"/>
      <c r="N667" s="215"/>
      <c r="O667" s="215"/>
      <c r="P667" s="215"/>
      <c r="Q667" s="215"/>
      <c r="R667" s="215"/>
      <c r="S667" s="215"/>
      <c r="T667" s="216"/>
      <c r="AT667" s="217" t="s">
        <v>146</v>
      </c>
      <c r="AU667" s="217" t="s">
        <v>91</v>
      </c>
      <c r="AV667" s="14" t="s">
        <v>140</v>
      </c>
      <c r="AW667" s="14" t="s">
        <v>41</v>
      </c>
      <c r="AX667" s="14" t="s">
        <v>89</v>
      </c>
      <c r="AY667" s="217" t="s">
        <v>133</v>
      </c>
    </row>
    <row r="668" spans="1:65" s="2" customFormat="1" ht="24.15" customHeight="1">
      <c r="A668" s="37"/>
      <c r="B668" s="38"/>
      <c r="C668" s="176" t="s">
        <v>718</v>
      </c>
      <c r="D668" s="176" t="s">
        <v>135</v>
      </c>
      <c r="E668" s="177" t="s">
        <v>719</v>
      </c>
      <c r="F668" s="178" t="s">
        <v>720</v>
      </c>
      <c r="G668" s="179" t="s">
        <v>151</v>
      </c>
      <c r="H668" s="180">
        <v>33.200000000000003</v>
      </c>
      <c r="I668" s="181"/>
      <c r="J668" s="182">
        <f>ROUND(I668*H668,2)</f>
        <v>0</v>
      </c>
      <c r="K668" s="178" t="s">
        <v>139</v>
      </c>
      <c r="L668" s="42"/>
      <c r="M668" s="183" t="s">
        <v>35</v>
      </c>
      <c r="N668" s="184" t="s">
        <v>52</v>
      </c>
      <c r="O668" s="67"/>
      <c r="P668" s="185">
        <f>O668*H668</f>
        <v>0</v>
      </c>
      <c r="Q668" s="185">
        <v>0.19536000000000001</v>
      </c>
      <c r="R668" s="185">
        <f>Q668*H668</f>
        <v>6.485952000000001</v>
      </c>
      <c r="S668" s="185">
        <v>0</v>
      </c>
      <c r="T668" s="186">
        <f>S668*H668</f>
        <v>0</v>
      </c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R668" s="187" t="s">
        <v>140</v>
      </c>
      <c r="AT668" s="187" t="s">
        <v>135</v>
      </c>
      <c r="AU668" s="187" t="s">
        <v>91</v>
      </c>
      <c r="AY668" s="19" t="s">
        <v>133</v>
      </c>
      <c r="BE668" s="188">
        <f>IF(N668="základní",J668,0)</f>
        <v>0</v>
      </c>
      <c r="BF668" s="188">
        <f>IF(N668="snížená",J668,0)</f>
        <v>0</v>
      </c>
      <c r="BG668" s="188">
        <f>IF(N668="zákl. přenesená",J668,0)</f>
        <v>0</v>
      </c>
      <c r="BH668" s="188">
        <f>IF(N668="sníž. přenesená",J668,0)</f>
        <v>0</v>
      </c>
      <c r="BI668" s="188">
        <f>IF(N668="nulová",J668,0)</f>
        <v>0</v>
      </c>
      <c r="BJ668" s="19" t="s">
        <v>89</v>
      </c>
      <c r="BK668" s="188">
        <f>ROUND(I668*H668,2)</f>
        <v>0</v>
      </c>
      <c r="BL668" s="19" t="s">
        <v>140</v>
      </c>
      <c r="BM668" s="187" t="s">
        <v>721</v>
      </c>
    </row>
    <row r="669" spans="1:65" s="2" customFormat="1">
      <c r="A669" s="37"/>
      <c r="B669" s="38"/>
      <c r="C669" s="39"/>
      <c r="D669" s="189" t="s">
        <v>142</v>
      </c>
      <c r="E669" s="39"/>
      <c r="F669" s="190" t="s">
        <v>720</v>
      </c>
      <c r="G669" s="39"/>
      <c r="H669" s="39"/>
      <c r="I669" s="191"/>
      <c r="J669" s="39"/>
      <c r="K669" s="39"/>
      <c r="L669" s="42"/>
      <c r="M669" s="192"/>
      <c r="N669" s="193"/>
      <c r="O669" s="67"/>
      <c r="P669" s="67"/>
      <c r="Q669" s="67"/>
      <c r="R669" s="67"/>
      <c r="S669" s="67"/>
      <c r="T669" s="68"/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T669" s="19" t="s">
        <v>142</v>
      </c>
      <c r="AU669" s="19" t="s">
        <v>91</v>
      </c>
    </row>
    <row r="670" spans="1:65" s="13" customFormat="1">
      <c r="B670" s="196"/>
      <c r="C670" s="197"/>
      <c r="D670" s="189" t="s">
        <v>146</v>
      </c>
      <c r="E670" s="198" t="s">
        <v>35</v>
      </c>
      <c r="F670" s="199" t="s">
        <v>722</v>
      </c>
      <c r="G670" s="197"/>
      <c r="H670" s="200">
        <v>33.200000000000003</v>
      </c>
      <c r="I670" s="201"/>
      <c r="J670" s="197"/>
      <c r="K670" s="197"/>
      <c r="L670" s="202"/>
      <c r="M670" s="203"/>
      <c r="N670" s="204"/>
      <c r="O670" s="204"/>
      <c r="P670" s="204"/>
      <c r="Q670" s="204"/>
      <c r="R670" s="204"/>
      <c r="S670" s="204"/>
      <c r="T670" s="205"/>
      <c r="AT670" s="206" t="s">
        <v>146</v>
      </c>
      <c r="AU670" s="206" t="s">
        <v>91</v>
      </c>
      <c r="AV670" s="13" t="s">
        <v>91</v>
      </c>
      <c r="AW670" s="13" t="s">
        <v>41</v>
      </c>
      <c r="AX670" s="13" t="s">
        <v>81</v>
      </c>
      <c r="AY670" s="206" t="s">
        <v>133</v>
      </c>
    </row>
    <row r="671" spans="1:65" s="14" customFormat="1">
      <c r="B671" s="207"/>
      <c r="C671" s="208"/>
      <c r="D671" s="189" t="s">
        <v>146</v>
      </c>
      <c r="E671" s="209" t="s">
        <v>35</v>
      </c>
      <c r="F671" s="210" t="s">
        <v>148</v>
      </c>
      <c r="G671" s="208"/>
      <c r="H671" s="211">
        <v>33.200000000000003</v>
      </c>
      <c r="I671" s="212"/>
      <c r="J671" s="208"/>
      <c r="K671" s="208"/>
      <c r="L671" s="213"/>
      <c r="M671" s="214"/>
      <c r="N671" s="215"/>
      <c r="O671" s="215"/>
      <c r="P671" s="215"/>
      <c r="Q671" s="215"/>
      <c r="R671" s="215"/>
      <c r="S671" s="215"/>
      <c r="T671" s="216"/>
      <c r="AT671" s="217" t="s">
        <v>146</v>
      </c>
      <c r="AU671" s="217" t="s">
        <v>91</v>
      </c>
      <c r="AV671" s="14" t="s">
        <v>140</v>
      </c>
      <c r="AW671" s="14" t="s">
        <v>41</v>
      </c>
      <c r="AX671" s="14" t="s">
        <v>89</v>
      </c>
      <c r="AY671" s="217" t="s">
        <v>133</v>
      </c>
    </row>
    <row r="672" spans="1:65" s="2" customFormat="1" ht="24.15" customHeight="1">
      <c r="A672" s="37"/>
      <c r="B672" s="38"/>
      <c r="C672" s="176" t="s">
        <v>723</v>
      </c>
      <c r="D672" s="176" t="s">
        <v>135</v>
      </c>
      <c r="E672" s="177" t="s">
        <v>724</v>
      </c>
      <c r="F672" s="178" t="s">
        <v>725</v>
      </c>
      <c r="G672" s="179" t="s">
        <v>151</v>
      </c>
      <c r="H672" s="180">
        <v>58.2</v>
      </c>
      <c r="I672" s="181"/>
      <c r="J672" s="182">
        <f>ROUND(I672*H672,2)</f>
        <v>0</v>
      </c>
      <c r="K672" s="178" t="s">
        <v>139</v>
      </c>
      <c r="L672" s="42"/>
      <c r="M672" s="183" t="s">
        <v>35</v>
      </c>
      <c r="N672" s="184" t="s">
        <v>52</v>
      </c>
      <c r="O672" s="67"/>
      <c r="P672" s="185">
        <f>O672*H672</f>
        <v>0</v>
      </c>
      <c r="Q672" s="185">
        <v>0.15140000000000001</v>
      </c>
      <c r="R672" s="185">
        <f>Q672*H672</f>
        <v>8.8114800000000013</v>
      </c>
      <c r="S672" s="185">
        <v>0</v>
      </c>
      <c r="T672" s="186">
        <f>S672*H672</f>
        <v>0</v>
      </c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R672" s="187" t="s">
        <v>140</v>
      </c>
      <c r="AT672" s="187" t="s">
        <v>135</v>
      </c>
      <c r="AU672" s="187" t="s">
        <v>91</v>
      </c>
      <c r="AY672" s="19" t="s">
        <v>133</v>
      </c>
      <c r="BE672" s="188">
        <f>IF(N672="základní",J672,0)</f>
        <v>0</v>
      </c>
      <c r="BF672" s="188">
        <f>IF(N672="snížená",J672,0)</f>
        <v>0</v>
      </c>
      <c r="BG672" s="188">
        <f>IF(N672="zákl. přenesená",J672,0)</f>
        <v>0</v>
      </c>
      <c r="BH672" s="188">
        <f>IF(N672="sníž. přenesená",J672,0)</f>
        <v>0</v>
      </c>
      <c r="BI672" s="188">
        <f>IF(N672="nulová",J672,0)</f>
        <v>0</v>
      </c>
      <c r="BJ672" s="19" t="s">
        <v>89</v>
      </c>
      <c r="BK672" s="188">
        <f>ROUND(I672*H672,2)</f>
        <v>0</v>
      </c>
      <c r="BL672" s="19" t="s">
        <v>140</v>
      </c>
      <c r="BM672" s="187" t="s">
        <v>726</v>
      </c>
    </row>
    <row r="673" spans="1:65" s="2" customFormat="1">
      <c r="A673" s="37"/>
      <c r="B673" s="38"/>
      <c r="C673" s="39"/>
      <c r="D673" s="189" t="s">
        <v>142</v>
      </c>
      <c r="E673" s="39"/>
      <c r="F673" s="190" t="s">
        <v>725</v>
      </c>
      <c r="G673" s="39"/>
      <c r="H673" s="39"/>
      <c r="I673" s="191"/>
      <c r="J673" s="39"/>
      <c r="K673" s="39"/>
      <c r="L673" s="42"/>
      <c r="M673" s="192"/>
      <c r="N673" s="193"/>
      <c r="O673" s="67"/>
      <c r="P673" s="67"/>
      <c r="Q673" s="67"/>
      <c r="R673" s="67"/>
      <c r="S673" s="67"/>
      <c r="T673" s="68"/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T673" s="19" t="s">
        <v>142</v>
      </c>
      <c r="AU673" s="19" t="s">
        <v>91</v>
      </c>
    </row>
    <row r="674" spans="1:65" s="13" customFormat="1">
      <c r="B674" s="196"/>
      <c r="C674" s="197"/>
      <c r="D674" s="189" t="s">
        <v>146</v>
      </c>
      <c r="E674" s="198" t="s">
        <v>35</v>
      </c>
      <c r="F674" s="199" t="s">
        <v>727</v>
      </c>
      <c r="G674" s="197"/>
      <c r="H674" s="200">
        <v>33.200000000000003</v>
      </c>
      <c r="I674" s="201"/>
      <c r="J674" s="197"/>
      <c r="K674" s="197"/>
      <c r="L674" s="202"/>
      <c r="M674" s="203"/>
      <c r="N674" s="204"/>
      <c r="O674" s="204"/>
      <c r="P674" s="204"/>
      <c r="Q674" s="204"/>
      <c r="R674" s="204"/>
      <c r="S674" s="204"/>
      <c r="T674" s="205"/>
      <c r="AT674" s="206" t="s">
        <v>146</v>
      </c>
      <c r="AU674" s="206" t="s">
        <v>91</v>
      </c>
      <c r="AV674" s="13" t="s">
        <v>91</v>
      </c>
      <c r="AW674" s="13" t="s">
        <v>41</v>
      </c>
      <c r="AX674" s="13" t="s">
        <v>81</v>
      </c>
      <c r="AY674" s="206" t="s">
        <v>133</v>
      </c>
    </row>
    <row r="675" spans="1:65" s="13" customFormat="1">
      <c r="B675" s="196"/>
      <c r="C675" s="197"/>
      <c r="D675" s="189" t="s">
        <v>146</v>
      </c>
      <c r="E675" s="198" t="s">
        <v>35</v>
      </c>
      <c r="F675" s="199" t="s">
        <v>728</v>
      </c>
      <c r="G675" s="197"/>
      <c r="H675" s="200">
        <v>25</v>
      </c>
      <c r="I675" s="201"/>
      <c r="J675" s="197"/>
      <c r="K675" s="197"/>
      <c r="L675" s="202"/>
      <c r="M675" s="203"/>
      <c r="N675" s="204"/>
      <c r="O675" s="204"/>
      <c r="P675" s="204"/>
      <c r="Q675" s="204"/>
      <c r="R675" s="204"/>
      <c r="S675" s="204"/>
      <c r="T675" s="205"/>
      <c r="AT675" s="206" t="s">
        <v>146</v>
      </c>
      <c r="AU675" s="206" t="s">
        <v>91</v>
      </c>
      <c r="AV675" s="13" t="s">
        <v>91</v>
      </c>
      <c r="AW675" s="13" t="s">
        <v>41</v>
      </c>
      <c r="AX675" s="13" t="s">
        <v>81</v>
      </c>
      <c r="AY675" s="206" t="s">
        <v>133</v>
      </c>
    </row>
    <row r="676" spans="1:65" s="14" customFormat="1">
      <c r="B676" s="207"/>
      <c r="C676" s="208"/>
      <c r="D676" s="189" t="s">
        <v>146</v>
      </c>
      <c r="E676" s="209" t="s">
        <v>35</v>
      </c>
      <c r="F676" s="210" t="s">
        <v>148</v>
      </c>
      <c r="G676" s="208"/>
      <c r="H676" s="211">
        <v>58.2</v>
      </c>
      <c r="I676" s="212"/>
      <c r="J676" s="208"/>
      <c r="K676" s="208"/>
      <c r="L676" s="213"/>
      <c r="M676" s="214"/>
      <c r="N676" s="215"/>
      <c r="O676" s="215"/>
      <c r="P676" s="215"/>
      <c r="Q676" s="215"/>
      <c r="R676" s="215"/>
      <c r="S676" s="215"/>
      <c r="T676" s="216"/>
      <c r="AT676" s="217" t="s">
        <v>146</v>
      </c>
      <c r="AU676" s="217" t="s">
        <v>91</v>
      </c>
      <c r="AV676" s="14" t="s">
        <v>140</v>
      </c>
      <c r="AW676" s="14" t="s">
        <v>41</v>
      </c>
      <c r="AX676" s="14" t="s">
        <v>89</v>
      </c>
      <c r="AY676" s="217" t="s">
        <v>133</v>
      </c>
    </row>
    <row r="677" spans="1:65" s="12" customFormat="1" ht="22.95" customHeight="1">
      <c r="B677" s="160"/>
      <c r="C677" s="161"/>
      <c r="D677" s="162" t="s">
        <v>80</v>
      </c>
      <c r="E677" s="174" t="s">
        <v>184</v>
      </c>
      <c r="F677" s="174" t="s">
        <v>729</v>
      </c>
      <c r="G677" s="161"/>
      <c r="H677" s="161"/>
      <c r="I677" s="164"/>
      <c r="J677" s="175">
        <f>BK677</f>
        <v>0</v>
      </c>
      <c r="K677" s="161"/>
      <c r="L677" s="166"/>
      <c r="M677" s="167"/>
      <c r="N677" s="168"/>
      <c r="O677" s="168"/>
      <c r="P677" s="169">
        <f>SUM(P678:P905)</f>
        <v>0</v>
      </c>
      <c r="Q677" s="168"/>
      <c r="R677" s="169">
        <f>SUM(R678:R905)</f>
        <v>7.8047189999999995</v>
      </c>
      <c r="S677" s="168"/>
      <c r="T677" s="170">
        <f>SUM(T678:T905)</f>
        <v>0</v>
      </c>
      <c r="AR677" s="171" t="s">
        <v>89</v>
      </c>
      <c r="AT677" s="172" t="s">
        <v>80</v>
      </c>
      <c r="AU677" s="172" t="s">
        <v>89</v>
      </c>
      <c r="AY677" s="171" t="s">
        <v>133</v>
      </c>
      <c r="BK677" s="173">
        <f>SUM(BK678:BK905)</f>
        <v>0</v>
      </c>
    </row>
    <row r="678" spans="1:65" s="2" customFormat="1" ht="33" customHeight="1">
      <c r="A678" s="37"/>
      <c r="B678" s="38"/>
      <c r="C678" s="176" t="s">
        <v>730</v>
      </c>
      <c r="D678" s="176" t="s">
        <v>135</v>
      </c>
      <c r="E678" s="177" t="s">
        <v>731</v>
      </c>
      <c r="F678" s="178" t="s">
        <v>732</v>
      </c>
      <c r="G678" s="179" t="s">
        <v>193</v>
      </c>
      <c r="H678" s="180">
        <v>11.65</v>
      </c>
      <c r="I678" s="181"/>
      <c r="J678" s="182">
        <f>ROUND(I678*H678,2)</f>
        <v>0</v>
      </c>
      <c r="K678" s="178" t="s">
        <v>139</v>
      </c>
      <c r="L678" s="42"/>
      <c r="M678" s="183" t="s">
        <v>35</v>
      </c>
      <c r="N678" s="184" t="s">
        <v>52</v>
      </c>
      <c r="O678" s="67"/>
      <c r="P678" s="185">
        <f>O678*H678</f>
        <v>0</v>
      </c>
      <c r="Q678" s="185">
        <v>0</v>
      </c>
      <c r="R678" s="185">
        <f>Q678*H678</f>
        <v>0</v>
      </c>
      <c r="S678" s="185">
        <v>0</v>
      </c>
      <c r="T678" s="186">
        <f>S678*H678</f>
        <v>0</v>
      </c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R678" s="187" t="s">
        <v>140</v>
      </c>
      <c r="AT678" s="187" t="s">
        <v>135</v>
      </c>
      <c r="AU678" s="187" t="s">
        <v>91</v>
      </c>
      <c r="AY678" s="19" t="s">
        <v>133</v>
      </c>
      <c r="BE678" s="188">
        <f>IF(N678="základní",J678,0)</f>
        <v>0</v>
      </c>
      <c r="BF678" s="188">
        <f>IF(N678="snížená",J678,0)</f>
        <v>0</v>
      </c>
      <c r="BG678" s="188">
        <f>IF(N678="zákl. přenesená",J678,0)</f>
        <v>0</v>
      </c>
      <c r="BH678" s="188">
        <f>IF(N678="sníž. přenesená",J678,0)</f>
        <v>0</v>
      </c>
      <c r="BI678" s="188">
        <f>IF(N678="nulová",J678,0)</f>
        <v>0</v>
      </c>
      <c r="BJ678" s="19" t="s">
        <v>89</v>
      </c>
      <c r="BK678" s="188">
        <f>ROUND(I678*H678,2)</f>
        <v>0</v>
      </c>
      <c r="BL678" s="19" t="s">
        <v>140</v>
      </c>
      <c r="BM678" s="187" t="s">
        <v>733</v>
      </c>
    </row>
    <row r="679" spans="1:65" s="2" customFormat="1" ht="19.2">
      <c r="A679" s="37"/>
      <c r="B679" s="38"/>
      <c r="C679" s="39"/>
      <c r="D679" s="189" t="s">
        <v>142</v>
      </c>
      <c r="E679" s="39"/>
      <c r="F679" s="190" t="s">
        <v>732</v>
      </c>
      <c r="G679" s="39"/>
      <c r="H679" s="39"/>
      <c r="I679" s="191"/>
      <c r="J679" s="39"/>
      <c r="K679" s="39"/>
      <c r="L679" s="42"/>
      <c r="M679" s="192"/>
      <c r="N679" s="193"/>
      <c r="O679" s="67"/>
      <c r="P679" s="67"/>
      <c r="Q679" s="67"/>
      <c r="R679" s="67"/>
      <c r="S679" s="67"/>
      <c r="T679" s="68"/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T679" s="19" t="s">
        <v>142</v>
      </c>
      <c r="AU679" s="19" t="s">
        <v>91</v>
      </c>
    </row>
    <row r="680" spans="1:65" s="13" customFormat="1">
      <c r="B680" s="196"/>
      <c r="C680" s="197"/>
      <c r="D680" s="189" t="s">
        <v>146</v>
      </c>
      <c r="E680" s="198" t="s">
        <v>35</v>
      </c>
      <c r="F680" s="199" t="s">
        <v>596</v>
      </c>
      <c r="G680" s="197"/>
      <c r="H680" s="200">
        <v>8.15</v>
      </c>
      <c r="I680" s="201"/>
      <c r="J680" s="197"/>
      <c r="K680" s="197"/>
      <c r="L680" s="202"/>
      <c r="M680" s="203"/>
      <c r="N680" s="204"/>
      <c r="O680" s="204"/>
      <c r="P680" s="204"/>
      <c r="Q680" s="204"/>
      <c r="R680" s="204"/>
      <c r="S680" s="204"/>
      <c r="T680" s="205"/>
      <c r="AT680" s="206" t="s">
        <v>146</v>
      </c>
      <c r="AU680" s="206" t="s">
        <v>91</v>
      </c>
      <c r="AV680" s="13" t="s">
        <v>91</v>
      </c>
      <c r="AW680" s="13" t="s">
        <v>41</v>
      </c>
      <c r="AX680" s="13" t="s">
        <v>81</v>
      </c>
      <c r="AY680" s="206" t="s">
        <v>133</v>
      </c>
    </row>
    <row r="681" spans="1:65" s="13" customFormat="1">
      <c r="B681" s="196"/>
      <c r="C681" s="197"/>
      <c r="D681" s="189" t="s">
        <v>146</v>
      </c>
      <c r="E681" s="198" t="s">
        <v>35</v>
      </c>
      <c r="F681" s="199" t="s">
        <v>597</v>
      </c>
      <c r="G681" s="197"/>
      <c r="H681" s="200">
        <v>3.5</v>
      </c>
      <c r="I681" s="201"/>
      <c r="J681" s="197"/>
      <c r="K681" s="197"/>
      <c r="L681" s="202"/>
      <c r="M681" s="203"/>
      <c r="N681" s="204"/>
      <c r="O681" s="204"/>
      <c r="P681" s="204"/>
      <c r="Q681" s="204"/>
      <c r="R681" s="204"/>
      <c r="S681" s="204"/>
      <c r="T681" s="205"/>
      <c r="AT681" s="206" t="s">
        <v>146</v>
      </c>
      <c r="AU681" s="206" t="s">
        <v>91</v>
      </c>
      <c r="AV681" s="13" t="s">
        <v>91</v>
      </c>
      <c r="AW681" s="13" t="s">
        <v>41</v>
      </c>
      <c r="AX681" s="13" t="s">
        <v>81</v>
      </c>
      <c r="AY681" s="206" t="s">
        <v>133</v>
      </c>
    </row>
    <row r="682" spans="1:65" s="14" customFormat="1">
      <c r="B682" s="207"/>
      <c r="C682" s="208"/>
      <c r="D682" s="189" t="s">
        <v>146</v>
      </c>
      <c r="E682" s="209" t="s">
        <v>35</v>
      </c>
      <c r="F682" s="210" t="s">
        <v>148</v>
      </c>
      <c r="G682" s="208"/>
      <c r="H682" s="211">
        <v>11.65</v>
      </c>
      <c r="I682" s="212"/>
      <c r="J682" s="208"/>
      <c r="K682" s="208"/>
      <c r="L682" s="213"/>
      <c r="M682" s="214"/>
      <c r="N682" s="215"/>
      <c r="O682" s="215"/>
      <c r="P682" s="215"/>
      <c r="Q682" s="215"/>
      <c r="R682" s="215"/>
      <c r="S682" s="215"/>
      <c r="T682" s="216"/>
      <c r="AT682" s="217" t="s">
        <v>146</v>
      </c>
      <c r="AU682" s="217" t="s">
        <v>91</v>
      </c>
      <c r="AV682" s="14" t="s">
        <v>140</v>
      </c>
      <c r="AW682" s="14" t="s">
        <v>41</v>
      </c>
      <c r="AX682" s="14" t="s">
        <v>89</v>
      </c>
      <c r="AY682" s="217" t="s">
        <v>133</v>
      </c>
    </row>
    <row r="683" spans="1:65" s="2" customFormat="1" ht="33" customHeight="1">
      <c r="A683" s="37"/>
      <c r="B683" s="38"/>
      <c r="C683" s="176" t="s">
        <v>734</v>
      </c>
      <c r="D683" s="176" t="s">
        <v>135</v>
      </c>
      <c r="E683" s="177" t="s">
        <v>735</v>
      </c>
      <c r="F683" s="178" t="s">
        <v>736</v>
      </c>
      <c r="G683" s="179" t="s">
        <v>193</v>
      </c>
      <c r="H683" s="180">
        <v>3.5</v>
      </c>
      <c r="I683" s="181"/>
      <c r="J683" s="182">
        <f>ROUND(I683*H683,2)</f>
        <v>0</v>
      </c>
      <c r="K683" s="178" t="s">
        <v>139</v>
      </c>
      <c r="L683" s="42"/>
      <c r="M683" s="183" t="s">
        <v>35</v>
      </c>
      <c r="N683" s="184" t="s">
        <v>52</v>
      </c>
      <c r="O683" s="67"/>
      <c r="P683" s="185">
        <f>O683*H683</f>
        <v>0</v>
      </c>
      <c r="Q683" s="185">
        <v>5.0000000000000002E-5</v>
      </c>
      <c r="R683" s="185">
        <f>Q683*H683</f>
        <v>1.75E-4</v>
      </c>
      <c r="S683" s="185">
        <v>0</v>
      </c>
      <c r="T683" s="186">
        <f>S683*H683</f>
        <v>0</v>
      </c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R683" s="187" t="s">
        <v>140</v>
      </c>
      <c r="AT683" s="187" t="s">
        <v>135</v>
      </c>
      <c r="AU683" s="187" t="s">
        <v>91</v>
      </c>
      <c r="AY683" s="19" t="s">
        <v>133</v>
      </c>
      <c r="BE683" s="188">
        <f>IF(N683="základní",J683,0)</f>
        <v>0</v>
      </c>
      <c r="BF683" s="188">
        <f>IF(N683="snížená",J683,0)</f>
        <v>0</v>
      </c>
      <c r="BG683" s="188">
        <f>IF(N683="zákl. přenesená",J683,0)</f>
        <v>0</v>
      </c>
      <c r="BH683" s="188">
        <f>IF(N683="sníž. přenesená",J683,0)</f>
        <v>0</v>
      </c>
      <c r="BI683" s="188">
        <f>IF(N683="nulová",J683,0)</f>
        <v>0</v>
      </c>
      <c r="BJ683" s="19" t="s">
        <v>89</v>
      </c>
      <c r="BK683" s="188">
        <f>ROUND(I683*H683,2)</f>
        <v>0</v>
      </c>
      <c r="BL683" s="19" t="s">
        <v>140</v>
      </c>
      <c r="BM683" s="187" t="s">
        <v>737</v>
      </c>
    </row>
    <row r="684" spans="1:65" s="2" customFormat="1" ht="19.2">
      <c r="A684" s="37"/>
      <c r="B684" s="38"/>
      <c r="C684" s="39"/>
      <c r="D684" s="189" t="s">
        <v>142</v>
      </c>
      <c r="E684" s="39"/>
      <c r="F684" s="190" t="s">
        <v>736</v>
      </c>
      <c r="G684" s="39"/>
      <c r="H684" s="39"/>
      <c r="I684" s="191"/>
      <c r="J684" s="39"/>
      <c r="K684" s="39"/>
      <c r="L684" s="42"/>
      <c r="M684" s="192"/>
      <c r="N684" s="193"/>
      <c r="O684" s="67"/>
      <c r="P684" s="67"/>
      <c r="Q684" s="67"/>
      <c r="R684" s="67"/>
      <c r="S684" s="67"/>
      <c r="T684" s="68"/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T684" s="19" t="s">
        <v>142</v>
      </c>
      <c r="AU684" s="19" t="s">
        <v>91</v>
      </c>
    </row>
    <row r="685" spans="1:65" s="13" customFormat="1">
      <c r="B685" s="196"/>
      <c r="C685" s="197"/>
      <c r="D685" s="189" t="s">
        <v>146</v>
      </c>
      <c r="E685" s="198" t="s">
        <v>35</v>
      </c>
      <c r="F685" s="199" t="s">
        <v>597</v>
      </c>
      <c r="G685" s="197"/>
      <c r="H685" s="200">
        <v>3.5</v>
      </c>
      <c r="I685" s="201"/>
      <c r="J685" s="197"/>
      <c r="K685" s="197"/>
      <c r="L685" s="202"/>
      <c r="M685" s="203"/>
      <c r="N685" s="204"/>
      <c r="O685" s="204"/>
      <c r="P685" s="204"/>
      <c r="Q685" s="204"/>
      <c r="R685" s="204"/>
      <c r="S685" s="204"/>
      <c r="T685" s="205"/>
      <c r="AT685" s="206" t="s">
        <v>146</v>
      </c>
      <c r="AU685" s="206" t="s">
        <v>91</v>
      </c>
      <c r="AV685" s="13" t="s">
        <v>91</v>
      </c>
      <c r="AW685" s="13" t="s">
        <v>41</v>
      </c>
      <c r="AX685" s="13" t="s">
        <v>81</v>
      </c>
      <c r="AY685" s="206" t="s">
        <v>133</v>
      </c>
    </row>
    <row r="686" spans="1:65" s="14" customFormat="1">
      <c r="B686" s="207"/>
      <c r="C686" s="208"/>
      <c r="D686" s="189" t="s">
        <v>146</v>
      </c>
      <c r="E686" s="209" t="s">
        <v>35</v>
      </c>
      <c r="F686" s="210" t="s">
        <v>148</v>
      </c>
      <c r="G686" s="208"/>
      <c r="H686" s="211">
        <v>3.5</v>
      </c>
      <c r="I686" s="212"/>
      <c r="J686" s="208"/>
      <c r="K686" s="208"/>
      <c r="L686" s="213"/>
      <c r="M686" s="214"/>
      <c r="N686" s="215"/>
      <c r="O686" s="215"/>
      <c r="P686" s="215"/>
      <c r="Q686" s="215"/>
      <c r="R686" s="215"/>
      <c r="S686" s="215"/>
      <c r="T686" s="216"/>
      <c r="AT686" s="217" t="s">
        <v>146</v>
      </c>
      <c r="AU686" s="217" t="s">
        <v>91</v>
      </c>
      <c r="AV686" s="14" t="s">
        <v>140</v>
      </c>
      <c r="AW686" s="14" t="s">
        <v>41</v>
      </c>
      <c r="AX686" s="14" t="s">
        <v>89</v>
      </c>
      <c r="AY686" s="217" t="s">
        <v>133</v>
      </c>
    </row>
    <row r="687" spans="1:65" s="2" customFormat="1" ht="33" customHeight="1">
      <c r="A687" s="37"/>
      <c r="B687" s="38"/>
      <c r="C687" s="239" t="s">
        <v>488</v>
      </c>
      <c r="D687" s="239" t="s">
        <v>514</v>
      </c>
      <c r="E687" s="240" t="s">
        <v>738</v>
      </c>
      <c r="F687" s="241" t="s">
        <v>739</v>
      </c>
      <c r="G687" s="242" t="s">
        <v>193</v>
      </c>
      <c r="H687" s="243">
        <v>3.5529999999999999</v>
      </c>
      <c r="I687" s="244"/>
      <c r="J687" s="245">
        <f>ROUND(I687*H687,2)</f>
        <v>0</v>
      </c>
      <c r="K687" s="241" t="s">
        <v>139</v>
      </c>
      <c r="L687" s="246"/>
      <c r="M687" s="247" t="s">
        <v>35</v>
      </c>
      <c r="N687" s="248" t="s">
        <v>52</v>
      </c>
      <c r="O687" s="67"/>
      <c r="P687" s="185">
        <f>O687*H687</f>
        <v>0</v>
      </c>
      <c r="Q687" s="185">
        <v>0</v>
      </c>
      <c r="R687" s="185">
        <f>Q687*H687</f>
        <v>0</v>
      </c>
      <c r="S687" s="185">
        <v>0</v>
      </c>
      <c r="T687" s="186">
        <f>S687*H687</f>
        <v>0</v>
      </c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R687" s="187" t="s">
        <v>184</v>
      </c>
      <c r="AT687" s="187" t="s">
        <v>514</v>
      </c>
      <c r="AU687" s="187" t="s">
        <v>91</v>
      </c>
      <c r="AY687" s="19" t="s">
        <v>133</v>
      </c>
      <c r="BE687" s="188">
        <f>IF(N687="základní",J687,0)</f>
        <v>0</v>
      </c>
      <c r="BF687" s="188">
        <f>IF(N687="snížená",J687,0)</f>
        <v>0</v>
      </c>
      <c r="BG687" s="188">
        <f>IF(N687="zákl. přenesená",J687,0)</f>
        <v>0</v>
      </c>
      <c r="BH687" s="188">
        <f>IF(N687="sníž. přenesená",J687,0)</f>
        <v>0</v>
      </c>
      <c r="BI687" s="188">
        <f>IF(N687="nulová",J687,0)</f>
        <v>0</v>
      </c>
      <c r="BJ687" s="19" t="s">
        <v>89</v>
      </c>
      <c r="BK687" s="188">
        <f>ROUND(I687*H687,2)</f>
        <v>0</v>
      </c>
      <c r="BL687" s="19" t="s">
        <v>140</v>
      </c>
      <c r="BM687" s="187" t="s">
        <v>740</v>
      </c>
    </row>
    <row r="688" spans="1:65" s="2" customFormat="1" ht="19.2">
      <c r="A688" s="37"/>
      <c r="B688" s="38"/>
      <c r="C688" s="39"/>
      <c r="D688" s="189" t="s">
        <v>142</v>
      </c>
      <c r="E688" s="39"/>
      <c r="F688" s="190" t="s">
        <v>739</v>
      </c>
      <c r="G688" s="39"/>
      <c r="H688" s="39"/>
      <c r="I688" s="191"/>
      <c r="J688" s="39"/>
      <c r="K688" s="39"/>
      <c r="L688" s="42"/>
      <c r="M688" s="192"/>
      <c r="N688" s="193"/>
      <c r="O688" s="67"/>
      <c r="P688" s="67"/>
      <c r="Q688" s="67"/>
      <c r="R688" s="67"/>
      <c r="S688" s="67"/>
      <c r="T688" s="68"/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T688" s="19" t="s">
        <v>142</v>
      </c>
      <c r="AU688" s="19" t="s">
        <v>91</v>
      </c>
    </row>
    <row r="689" spans="1:65" s="13" customFormat="1">
      <c r="B689" s="196"/>
      <c r="C689" s="197"/>
      <c r="D689" s="189" t="s">
        <v>146</v>
      </c>
      <c r="E689" s="198" t="s">
        <v>35</v>
      </c>
      <c r="F689" s="199" t="s">
        <v>741</v>
      </c>
      <c r="G689" s="197"/>
      <c r="H689" s="200">
        <v>3.5529999999999999</v>
      </c>
      <c r="I689" s="201"/>
      <c r="J689" s="197"/>
      <c r="K689" s="197"/>
      <c r="L689" s="202"/>
      <c r="M689" s="203"/>
      <c r="N689" s="204"/>
      <c r="O689" s="204"/>
      <c r="P689" s="204"/>
      <c r="Q689" s="204"/>
      <c r="R689" s="204"/>
      <c r="S689" s="204"/>
      <c r="T689" s="205"/>
      <c r="AT689" s="206" t="s">
        <v>146</v>
      </c>
      <c r="AU689" s="206" t="s">
        <v>91</v>
      </c>
      <c r="AV689" s="13" t="s">
        <v>91</v>
      </c>
      <c r="AW689" s="13" t="s">
        <v>41</v>
      </c>
      <c r="AX689" s="13" t="s">
        <v>81</v>
      </c>
      <c r="AY689" s="206" t="s">
        <v>133</v>
      </c>
    </row>
    <row r="690" spans="1:65" s="14" customFormat="1">
      <c r="B690" s="207"/>
      <c r="C690" s="208"/>
      <c r="D690" s="189" t="s">
        <v>146</v>
      </c>
      <c r="E690" s="209" t="s">
        <v>35</v>
      </c>
      <c r="F690" s="210" t="s">
        <v>148</v>
      </c>
      <c r="G690" s="208"/>
      <c r="H690" s="211">
        <v>3.5529999999999999</v>
      </c>
      <c r="I690" s="212"/>
      <c r="J690" s="208"/>
      <c r="K690" s="208"/>
      <c r="L690" s="213"/>
      <c r="M690" s="214"/>
      <c r="N690" s="215"/>
      <c r="O690" s="215"/>
      <c r="P690" s="215"/>
      <c r="Q690" s="215"/>
      <c r="R690" s="215"/>
      <c r="S690" s="215"/>
      <c r="T690" s="216"/>
      <c r="AT690" s="217" t="s">
        <v>146</v>
      </c>
      <c r="AU690" s="217" t="s">
        <v>91</v>
      </c>
      <c r="AV690" s="14" t="s">
        <v>140</v>
      </c>
      <c r="AW690" s="14" t="s">
        <v>41</v>
      </c>
      <c r="AX690" s="14" t="s">
        <v>89</v>
      </c>
      <c r="AY690" s="217" t="s">
        <v>133</v>
      </c>
    </row>
    <row r="691" spans="1:65" s="2" customFormat="1" ht="33" customHeight="1">
      <c r="A691" s="37"/>
      <c r="B691" s="38"/>
      <c r="C691" s="176" t="s">
        <v>742</v>
      </c>
      <c r="D691" s="176" t="s">
        <v>135</v>
      </c>
      <c r="E691" s="177" t="s">
        <v>743</v>
      </c>
      <c r="F691" s="178" t="s">
        <v>744</v>
      </c>
      <c r="G691" s="179" t="s">
        <v>193</v>
      </c>
      <c r="H691" s="180">
        <v>8.15</v>
      </c>
      <c r="I691" s="181"/>
      <c r="J691" s="182">
        <f>ROUND(I691*H691,2)</f>
        <v>0</v>
      </c>
      <c r="K691" s="178" t="s">
        <v>139</v>
      </c>
      <c r="L691" s="42"/>
      <c r="M691" s="183" t="s">
        <v>35</v>
      </c>
      <c r="N691" s="184" t="s">
        <v>52</v>
      </c>
      <c r="O691" s="67"/>
      <c r="P691" s="185">
        <f>O691*H691</f>
        <v>0</v>
      </c>
      <c r="Q691" s="185">
        <v>8.0000000000000007E-5</v>
      </c>
      <c r="R691" s="185">
        <f>Q691*H691</f>
        <v>6.5200000000000013E-4</v>
      </c>
      <c r="S691" s="185">
        <v>0</v>
      </c>
      <c r="T691" s="186">
        <f>S691*H691</f>
        <v>0</v>
      </c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R691" s="187" t="s">
        <v>140</v>
      </c>
      <c r="AT691" s="187" t="s">
        <v>135</v>
      </c>
      <c r="AU691" s="187" t="s">
        <v>91</v>
      </c>
      <c r="AY691" s="19" t="s">
        <v>133</v>
      </c>
      <c r="BE691" s="188">
        <f>IF(N691="základní",J691,0)</f>
        <v>0</v>
      </c>
      <c r="BF691" s="188">
        <f>IF(N691="snížená",J691,0)</f>
        <v>0</v>
      </c>
      <c r="BG691" s="188">
        <f>IF(N691="zákl. přenesená",J691,0)</f>
        <v>0</v>
      </c>
      <c r="BH691" s="188">
        <f>IF(N691="sníž. přenesená",J691,0)</f>
        <v>0</v>
      </c>
      <c r="BI691" s="188">
        <f>IF(N691="nulová",J691,0)</f>
        <v>0</v>
      </c>
      <c r="BJ691" s="19" t="s">
        <v>89</v>
      </c>
      <c r="BK691" s="188">
        <f>ROUND(I691*H691,2)</f>
        <v>0</v>
      </c>
      <c r="BL691" s="19" t="s">
        <v>140</v>
      </c>
      <c r="BM691" s="187" t="s">
        <v>745</v>
      </c>
    </row>
    <row r="692" spans="1:65" s="2" customFormat="1" ht="19.2">
      <c r="A692" s="37"/>
      <c r="B692" s="38"/>
      <c r="C692" s="39"/>
      <c r="D692" s="189" t="s">
        <v>142</v>
      </c>
      <c r="E692" s="39"/>
      <c r="F692" s="190" t="s">
        <v>744</v>
      </c>
      <c r="G692" s="39"/>
      <c r="H692" s="39"/>
      <c r="I692" s="191"/>
      <c r="J692" s="39"/>
      <c r="K692" s="39"/>
      <c r="L692" s="42"/>
      <c r="M692" s="192"/>
      <c r="N692" s="193"/>
      <c r="O692" s="67"/>
      <c r="P692" s="67"/>
      <c r="Q692" s="67"/>
      <c r="R692" s="67"/>
      <c r="S692" s="67"/>
      <c r="T692" s="68"/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T692" s="19" t="s">
        <v>142</v>
      </c>
      <c r="AU692" s="19" t="s">
        <v>91</v>
      </c>
    </row>
    <row r="693" spans="1:65" s="13" customFormat="1">
      <c r="B693" s="196"/>
      <c r="C693" s="197"/>
      <c r="D693" s="189" t="s">
        <v>146</v>
      </c>
      <c r="E693" s="198" t="s">
        <v>35</v>
      </c>
      <c r="F693" s="199" t="s">
        <v>596</v>
      </c>
      <c r="G693" s="197"/>
      <c r="H693" s="200">
        <v>8.15</v>
      </c>
      <c r="I693" s="201"/>
      <c r="J693" s="197"/>
      <c r="K693" s="197"/>
      <c r="L693" s="202"/>
      <c r="M693" s="203"/>
      <c r="N693" s="204"/>
      <c r="O693" s="204"/>
      <c r="P693" s="204"/>
      <c r="Q693" s="204"/>
      <c r="R693" s="204"/>
      <c r="S693" s="204"/>
      <c r="T693" s="205"/>
      <c r="AT693" s="206" t="s">
        <v>146</v>
      </c>
      <c r="AU693" s="206" t="s">
        <v>91</v>
      </c>
      <c r="AV693" s="13" t="s">
        <v>91</v>
      </c>
      <c r="AW693" s="13" t="s">
        <v>41</v>
      </c>
      <c r="AX693" s="13" t="s">
        <v>81</v>
      </c>
      <c r="AY693" s="206" t="s">
        <v>133</v>
      </c>
    </row>
    <row r="694" spans="1:65" s="14" customFormat="1">
      <c r="B694" s="207"/>
      <c r="C694" s="208"/>
      <c r="D694" s="189" t="s">
        <v>146</v>
      </c>
      <c r="E694" s="209" t="s">
        <v>35</v>
      </c>
      <c r="F694" s="210" t="s">
        <v>148</v>
      </c>
      <c r="G694" s="208"/>
      <c r="H694" s="211">
        <v>8.15</v>
      </c>
      <c r="I694" s="212"/>
      <c r="J694" s="208"/>
      <c r="K694" s="208"/>
      <c r="L694" s="213"/>
      <c r="M694" s="214"/>
      <c r="N694" s="215"/>
      <c r="O694" s="215"/>
      <c r="P694" s="215"/>
      <c r="Q694" s="215"/>
      <c r="R694" s="215"/>
      <c r="S694" s="215"/>
      <c r="T694" s="216"/>
      <c r="AT694" s="217" t="s">
        <v>146</v>
      </c>
      <c r="AU694" s="217" t="s">
        <v>91</v>
      </c>
      <c r="AV694" s="14" t="s">
        <v>140</v>
      </c>
      <c r="AW694" s="14" t="s">
        <v>41</v>
      </c>
      <c r="AX694" s="14" t="s">
        <v>89</v>
      </c>
      <c r="AY694" s="217" t="s">
        <v>133</v>
      </c>
    </row>
    <row r="695" spans="1:65" s="2" customFormat="1" ht="24.15" customHeight="1">
      <c r="A695" s="37"/>
      <c r="B695" s="38"/>
      <c r="C695" s="239" t="s">
        <v>517</v>
      </c>
      <c r="D695" s="239" t="s">
        <v>514</v>
      </c>
      <c r="E695" s="240" t="s">
        <v>746</v>
      </c>
      <c r="F695" s="241" t="s">
        <v>747</v>
      </c>
      <c r="G695" s="242" t="s">
        <v>193</v>
      </c>
      <c r="H695" s="243">
        <v>8.2720000000000002</v>
      </c>
      <c r="I695" s="244"/>
      <c r="J695" s="245">
        <f>ROUND(I695*H695,2)</f>
        <v>0</v>
      </c>
      <c r="K695" s="241" t="s">
        <v>139</v>
      </c>
      <c r="L695" s="246"/>
      <c r="M695" s="247" t="s">
        <v>35</v>
      </c>
      <c r="N695" s="248" t="s">
        <v>52</v>
      </c>
      <c r="O695" s="67"/>
      <c r="P695" s="185">
        <f>O695*H695</f>
        <v>0</v>
      </c>
      <c r="Q695" s="185">
        <v>0</v>
      </c>
      <c r="R695" s="185">
        <f>Q695*H695</f>
        <v>0</v>
      </c>
      <c r="S695" s="185">
        <v>0</v>
      </c>
      <c r="T695" s="186">
        <f>S695*H695</f>
        <v>0</v>
      </c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R695" s="187" t="s">
        <v>184</v>
      </c>
      <c r="AT695" s="187" t="s">
        <v>514</v>
      </c>
      <c r="AU695" s="187" t="s">
        <v>91</v>
      </c>
      <c r="AY695" s="19" t="s">
        <v>133</v>
      </c>
      <c r="BE695" s="188">
        <f>IF(N695="základní",J695,0)</f>
        <v>0</v>
      </c>
      <c r="BF695" s="188">
        <f>IF(N695="snížená",J695,0)</f>
        <v>0</v>
      </c>
      <c r="BG695" s="188">
        <f>IF(N695="zákl. přenesená",J695,0)</f>
        <v>0</v>
      </c>
      <c r="BH695" s="188">
        <f>IF(N695="sníž. přenesená",J695,0)</f>
        <v>0</v>
      </c>
      <c r="BI695" s="188">
        <f>IF(N695="nulová",J695,0)</f>
        <v>0</v>
      </c>
      <c r="BJ695" s="19" t="s">
        <v>89</v>
      </c>
      <c r="BK695" s="188">
        <f>ROUND(I695*H695,2)</f>
        <v>0</v>
      </c>
      <c r="BL695" s="19" t="s">
        <v>140</v>
      </c>
      <c r="BM695" s="187" t="s">
        <v>748</v>
      </c>
    </row>
    <row r="696" spans="1:65" s="2" customFormat="1" ht="19.2">
      <c r="A696" s="37"/>
      <c r="B696" s="38"/>
      <c r="C696" s="39"/>
      <c r="D696" s="189" t="s">
        <v>142</v>
      </c>
      <c r="E696" s="39"/>
      <c r="F696" s="190" t="s">
        <v>747</v>
      </c>
      <c r="G696" s="39"/>
      <c r="H696" s="39"/>
      <c r="I696" s="191"/>
      <c r="J696" s="39"/>
      <c r="K696" s="39"/>
      <c r="L696" s="42"/>
      <c r="M696" s="192"/>
      <c r="N696" s="193"/>
      <c r="O696" s="67"/>
      <c r="P696" s="67"/>
      <c r="Q696" s="67"/>
      <c r="R696" s="67"/>
      <c r="S696" s="67"/>
      <c r="T696" s="68"/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T696" s="19" t="s">
        <v>142</v>
      </c>
      <c r="AU696" s="19" t="s">
        <v>91</v>
      </c>
    </row>
    <row r="697" spans="1:65" s="13" customFormat="1">
      <c r="B697" s="196"/>
      <c r="C697" s="197"/>
      <c r="D697" s="189" t="s">
        <v>146</v>
      </c>
      <c r="E697" s="198" t="s">
        <v>35</v>
      </c>
      <c r="F697" s="199" t="s">
        <v>749</v>
      </c>
      <c r="G697" s="197"/>
      <c r="H697" s="200">
        <v>8.2720000000000002</v>
      </c>
      <c r="I697" s="201"/>
      <c r="J697" s="197"/>
      <c r="K697" s="197"/>
      <c r="L697" s="202"/>
      <c r="M697" s="203"/>
      <c r="N697" s="204"/>
      <c r="O697" s="204"/>
      <c r="P697" s="204"/>
      <c r="Q697" s="204"/>
      <c r="R697" s="204"/>
      <c r="S697" s="204"/>
      <c r="T697" s="205"/>
      <c r="AT697" s="206" t="s">
        <v>146</v>
      </c>
      <c r="AU697" s="206" t="s">
        <v>91</v>
      </c>
      <c r="AV697" s="13" t="s">
        <v>91</v>
      </c>
      <c r="AW697" s="13" t="s">
        <v>41</v>
      </c>
      <c r="AX697" s="13" t="s">
        <v>81</v>
      </c>
      <c r="AY697" s="206" t="s">
        <v>133</v>
      </c>
    </row>
    <row r="698" spans="1:65" s="14" customFormat="1">
      <c r="B698" s="207"/>
      <c r="C698" s="208"/>
      <c r="D698" s="189" t="s">
        <v>146</v>
      </c>
      <c r="E698" s="209" t="s">
        <v>35</v>
      </c>
      <c r="F698" s="210" t="s">
        <v>148</v>
      </c>
      <c r="G698" s="208"/>
      <c r="H698" s="211">
        <v>8.2720000000000002</v>
      </c>
      <c r="I698" s="212"/>
      <c r="J698" s="208"/>
      <c r="K698" s="208"/>
      <c r="L698" s="213"/>
      <c r="M698" s="214"/>
      <c r="N698" s="215"/>
      <c r="O698" s="215"/>
      <c r="P698" s="215"/>
      <c r="Q698" s="215"/>
      <c r="R698" s="215"/>
      <c r="S698" s="215"/>
      <c r="T698" s="216"/>
      <c r="AT698" s="217" t="s">
        <v>146</v>
      </c>
      <c r="AU698" s="217" t="s">
        <v>91</v>
      </c>
      <c r="AV698" s="14" t="s">
        <v>140</v>
      </c>
      <c r="AW698" s="14" t="s">
        <v>41</v>
      </c>
      <c r="AX698" s="14" t="s">
        <v>89</v>
      </c>
      <c r="AY698" s="217" t="s">
        <v>133</v>
      </c>
    </row>
    <row r="699" spans="1:65" s="2" customFormat="1" ht="33" customHeight="1">
      <c r="A699" s="37"/>
      <c r="B699" s="38"/>
      <c r="C699" s="176" t="s">
        <v>750</v>
      </c>
      <c r="D699" s="176" t="s">
        <v>135</v>
      </c>
      <c r="E699" s="177" t="s">
        <v>751</v>
      </c>
      <c r="F699" s="178" t="s">
        <v>752</v>
      </c>
      <c r="G699" s="179" t="s">
        <v>193</v>
      </c>
      <c r="H699" s="180">
        <v>84.7</v>
      </c>
      <c r="I699" s="181"/>
      <c r="J699" s="182">
        <f>ROUND(I699*H699,2)</f>
        <v>0</v>
      </c>
      <c r="K699" s="178" t="s">
        <v>139</v>
      </c>
      <c r="L699" s="42"/>
      <c r="M699" s="183" t="s">
        <v>35</v>
      </c>
      <c r="N699" s="184" t="s">
        <v>52</v>
      </c>
      <c r="O699" s="67"/>
      <c r="P699" s="185">
        <f>O699*H699</f>
        <v>0</v>
      </c>
      <c r="Q699" s="185">
        <v>1.1E-4</v>
      </c>
      <c r="R699" s="185">
        <f>Q699*H699</f>
        <v>9.3170000000000006E-3</v>
      </c>
      <c r="S699" s="185">
        <v>0</v>
      </c>
      <c r="T699" s="186">
        <f>S699*H699</f>
        <v>0</v>
      </c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R699" s="187" t="s">
        <v>140</v>
      </c>
      <c r="AT699" s="187" t="s">
        <v>135</v>
      </c>
      <c r="AU699" s="187" t="s">
        <v>91</v>
      </c>
      <c r="AY699" s="19" t="s">
        <v>133</v>
      </c>
      <c r="BE699" s="188">
        <f>IF(N699="základní",J699,0)</f>
        <v>0</v>
      </c>
      <c r="BF699" s="188">
        <f>IF(N699="snížená",J699,0)</f>
        <v>0</v>
      </c>
      <c r="BG699" s="188">
        <f>IF(N699="zákl. přenesená",J699,0)</f>
        <v>0</v>
      </c>
      <c r="BH699" s="188">
        <f>IF(N699="sníž. přenesená",J699,0)</f>
        <v>0</v>
      </c>
      <c r="BI699" s="188">
        <f>IF(N699="nulová",J699,0)</f>
        <v>0</v>
      </c>
      <c r="BJ699" s="19" t="s">
        <v>89</v>
      </c>
      <c r="BK699" s="188">
        <f>ROUND(I699*H699,2)</f>
        <v>0</v>
      </c>
      <c r="BL699" s="19" t="s">
        <v>140</v>
      </c>
      <c r="BM699" s="187" t="s">
        <v>753</v>
      </c>
    </row>
    <row r="700" spans="1:65" s="2" customFormat="1" ht="19.2">
      <c r="A700" s="37"/>
      <c r="B700" s="38"/>
      <c r="C700" s="39"/>
      <c r="D700" s="189" t="s">
        <v>142</v>
      </c>
      <c r="E700" s="39"/>
      <c r="F700" s="190" t="s">
        <v>752</v>
      </c>
      <c r="G700" s="39"/>
      <c r="H700" s="39"/>
      <c r="I700" s="191"/>
      <c r="J700" s="39"/>
      <c r="K700" s="39"/>
      <c r="L700" s="42"/>
      <c r="M700" s="192"/>
      <c r="N700" s="193"/>
      <c r="O700" s="67"/>
      <c r="P700" s="67"/>
      <c r="Q700" s="67"/>
      <c r="R700" s="67"/>
      <c r="S700" s="67"/>
      <c r="T700" s="68"/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T700" s="19" t="s">
        <v>142</v>
      </c>
      <c r="AU700" s="19" t="s">
        <v>91</v>
      </c>
    </row>
    <row r="701" spans="1:65" s="13" customFormat="1">
      <c r="B701" s="196"/>
      <c r="C701" s="197"/>
      <c r="D701" s="189" t="s">
        <v>146</v>
      </c>
      <c r="E701" s="198" t="s">
        <v>35</v>
      </c>
      <c r="F701" s="199" t="s">
        <v>754</v>
      </c>
      <c r="G701" s="197"/>
      <c r="H701" s="200">
        <v>81.2</v>
      </c>
      <c r="I701" s="201"/>
      <c r="J701" s="197"/>
      <c r="K701" s="197"/>
      <c r="L701" s="202"/>
      <c r="M701" s="203"/>
      <c r="N701" s="204"/>
      <c r="O701" s="204"/>
      <c r="P701" s="204"/>
      <c r="Q701" s="204"/>
      <c r="R701" s="204"/>
      <c r="S701" s="204"/>
      <c r="T701" s="205"/>
      <c r="AT701" s="206" t="s">
        <v>146</v>
      </c>
      <c r="AU701" s="206" t="s">
        <v>91</v>
      </c>
      <c r="AV701" s="13" t="s">
        <v>91</v>
      </c>
      <c r="AW701" s="13" t="s">
        <v>41</v>
      </c>
      <c r="AX701" s="13" t="s">
        <v>81</v>
      </c>
      <c r="AY701" s="206" t="s">
        <v>133</v>
      </c>
    </row>
    <row r="702" spans="1:65" s="13" customFormat="1">
      <c r="B702" s="196"/>
      <c r="C702" s="197"/>
      <c r="D702" s="189" t="s">
        <v>146</v>
      </c>
      <c r="E702" s="198" t="s">
        <v>35</v>
      </c>
      <c r="F702" s="199" t="s">
        <v>599</v>
      </c>
      <c r="G702" s="197"/>
      <c r="H702" s="200">
        <v>3.5</v>
      </c>
      <c r="I702" s="201"/>
      <c r="J702" s="197"/>
      <c r="K702" s="197"/>
      <c r="L702" s="202"/>
      <c r="M702" s="203"/>
      <c r="N702" s="204"/>
      <c r="O702" s="204"/>
      <c r="P702" s="204"/>
      <c r="Q702" s="204"/>
      <c r="R702" s="204"/>
      <c r="S702" s="204"/>
      <c r="T702" s="205"/>
      <c r="AT702" s="206" t="s">
        <v>146</v>
      </c>
      <c r="AU702" s="206" t="s">
        <v>91</v>
      </c>
      <c r="AV702" s="13" t="s">
        <v>91</v>
      </c>
      <c r="AW702" s="13" t="s">
        <v>41</v>
      </c>
      <c r="AX702" s="13" t="s">
        <v>81</v>
      </c>
      <c r="AY702" s="206" t="s">
        <v>133</v>
      </c>
    </row>
    <row r="703" spans="1:65" s="14" customFormat="1">
      <c r="B703" s="207"/>
      <c r="C703" s="208"/>
      <c r="D703" s="189" t="s">
        <v>146</v>
      </c>
      <c r="E703" s="209" t="s">
        <v>35</v>
      </c>
      <c r="F703" s="210" t="s">
        <v>148</v>
      </c>
      <c r="G703" s="208"/>
      <c r="H703" s="211">
        <v>84.7</v>
      </c>
      <c r="I703" s="212"/>
      <c r="J703" s="208"/>
      <c r="K703" s="208"/>
      <c r="L703" s="213"/>
      <c r="M703" s="214"/>
      <c r="N703" s="215"/>
      <c r="O703" s="215"/>
      <c r="P703" s="215"/>
      <c r="Q703" s="215"/>
      <c r="R703" s="215"/>
      <c r="S703" s="215"/>
      <c r="T703" s="216"/>
      <c r="AT703" s="217" t="s">
        <v>146</v>
      </c>
      <c r="AU703" s="217" t="s">
        <v>91</v>
      </c>
      <c r="AV703" s="14" t="s">
        <v>140</v>
      </c>
      <c r="AW703" s="14" t="s">
        <v>41</v>
      </c>
      <c r="AX703" s="14" t="s">
        <v>89</v>
      </c>
      <c r="AY703" s="217" t="s">
        <v>133</v>
      </c>
    </row>
    <row r="704" spans="1:65" s="2" customFormat="1" ht="24.15" customHeight="1">
      <c r="A704" s="37"/>
      <c r="B704" s="38"/>
      <c r="C704" s="239" t="s">
        <v>755</v>
      </c>
      <c r="D704" s="239" t="s">
        <v>514</v>
      </c>
      <c r="E704" s="240" t="s">
        <v>756</v>
      </c>
      <c r="F704" s="241" t="s">
        <v>757</v>
      </c>
      <c r="G704" s="242" t="s">
        <v>193</v>
      </c>
      <c r="H704" s="243">
        <v>85.971000000000004</v>
      </c>
      <c r="I704" s="244"/>
      <c r="J704" s="245">
        <f>ROUND(I704*H704,2)</f>
        <v>0</v>
      </c>
      <c r="K704" s="241" t="s">
        <v>139</v>
      </c>
      <c r="L704" s="246"/>
      <c r="M704" s="247" t="s">
        <v>35</v>
      </c>
      <c r="N704" s="248" t="s">
        <v>52</v>
      </c>
      <c r="O704" s="67"/>
      <c r="P704" s="185">
        <f>O704*H704</f>
        <v>0</v>
      </c>
      <c r="Q704" s="185">
        <v>0</v>
      </c>
      <c r="R704" s="185">
        <f>Q704*H704</f>
        <v>0</v>
      </c>
      <c r="S704" s="185">
        <v>0</v>
      </c>
      <c r="T704" s="186">
        <f>S704*H704</f>
        <v>0</v>
      </c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R704" s="187" t="s">
        <v>184</v>
      </c>
      <c r="AT704" s="187" t="s">
        <v>514</v>
      </c>
      <c r="AU704" s="187" t="s">
        <v>91</v>
      </c>
      <c r="AY704" s="19" t="s">
        <v>133</v>
      </c>
      <c r="BE704" s="188">
        <f>IF(N704="základní",J704,0)</f>
        <v>0</v>
      </c>
      <c r="BF704" s="188">
        <f>IF(N704="snížená",J704,0)</f>
        <v>0</v>
      </c>
      <c r="BG704" s="188">
        <f>IF(N704="zákl. přenesená",J704,0)</f>
        <v>0</v>
      </c>
      <c r="BH704" s="188">
        <f>IF(N704="sníž. přenesená",J704,0)</f>
        <v>0</v>
      </c>
      <c r="BI704" s="188">
        <f>IF(N704="nulová",J704,0)</f>
        <v>0</v>
      </c>
      <c r="BJ704" s="19" t="s">
        <v>89</v>
      </c>
      <c r="BK704" s="188">
        <f>ROUND(I704*H704,2)</f>
        <v>0</v>
      </c>
      <c r="BL704" s="19" t="s">
        <v>140</v>
      </c>
      <c r="BM704" s="187" t="s">
        <v>758</v>
      </c>
    </row>
    <row r="705" spans="1:65" s="2" customFormat="1" ht="19.2">
      <c r="A705" s="37"/>
      <c r="B705" s="38"/>
      <c r="C705" s="39"/>
      <c r="D705" s="189" t="s">
        <v>142</v>
      </c>
      <c r="E705" s="39"/>
      <c r="F705" s="190" t="s">
        <v>757</v>
      </c>
      <c r="G705" s="39"/>
      <c r="H705" s="39"/>
      <c r="I705" s="191"/>
      <c r="J705" s="39"/>
      <c r="K705" s="39"/>
      <c r="L705" s="42"/>
      <c r="M705" s="192"/>
      <c r="N705" s="193"/>
      <c r="O705" s="67"/>
      <c r="P705" s="67"/>
      <c r="Q705" s="67"/>
      <c r="R705" s="67"/>
      <c r="S705" s="67"/>
      <c r="T705" s="68"/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T705" s="19" t="s">
        <v>142</v>
      </c>
      <c r="AU705" s="19" t="s">
        <v>91</v>
      </c>
    </row>
    <row r="706" spans="1:65" s="13" customFormat="1">
      <c r="B706" s="196"/>
      <c r="C706" s="197"/>
      <c r="D706" s="189" t="s">
        <v>146</v>
      </c>
      <c r="E706" s="198" t="s">
        <v>35</v>
      </c>
      <c r="F706" s="199" t="s">
        <v>759</v>
      </c>
      <c r="G706" s="197"/>
      <c r="H706" s="200">
        <v>85.971000000000004</v>
      </c>
      <c r="I706" s="201"/>
      <c r="J706" s="197"/>
      <c r="K706" s="197"/>
      <c r="L706" s="202"/>
      <c r="M706" s="203"/>
      <c r="N706" s="204"/>
      <c r="O706" s="204"/>
      <c r="P706" s="204"/>
      <c r="Q706" s="204"/>
      <c r="R706" s="204"/>
      <c r="S706" s="204"/>
      <c r="T706" s="205"/>
      <c r="AT706" s="206" t="s">
        <v>146</v>
      </c>
      <c r="AU706" s="206" t="s">
        <v>91</v>
      </c>
      <c r="AV706" s="13" t="s">
        <v>91</v>
      </c>
      <c r="AW706" s="13" t="s">
        <v>41</v>
      </c>
      <c r="AX706" s="13" t="s">
        <v>81</v>
      </c>
      <c r="AY706" s="206" t="s">
        <v>133</v>
      </c>
    </row>
    <row r="707" spans="1:65" s="14" customFormat="1">
      <c r="B707" s="207"/>
      <c r="C707" s="208"/>
      <c r="D707" s="189" t="s">
        <v>146</v>
      </c>
      <c r="E707" s="209" t="s">
        <v>35</v>
      </c>
      <c r="F707" s="210" t="s">
        <v>148</v>
      </c>
      <c r="G707" s="208"/>
      <c r="H707" s="211">
        <v>85.971000000000004</v>
      </c>
      <c r="I707" s="212"/>
      <c r="J707" s="208"/>
      <c r="K707" s="208"/>
      <c r="L707" s="213"/>
      <c r="M707" s="214"/>
      <c r="N707" s="215"/>
      <c r="O707" s="215"/>
      <c r="P707" s="215"/>
      <c r="Q707" s="215"/>
      <c r="R707" s="215"/>
      <c r="S707" s="215"/>
      <c r="T707" s="216"/>
      <c r="AT707" s="217" t="s">
        <v>146</v>
      </c>
      <c r="AU707" s="217" t="s">
        <v>91</v>
      </c>
      <c r="AV707" s="14" t="s">
        <v>140</v>
      </c>
      <c r="AW707" s="14" t="s">
        <v>41</v>
      </c>
      <c r="AX707" s="14" t="s">
        <v>89</v>
      </c>
      <c r="AY707" s="217" t="s">
        <v>133</v>
      </c>
    </row>
    <row r="708" spans="1:65" s="2" customFormat="1" ht="33" customHeight="1">
      <c r="A708" s="37"/>
      <c r="B708" s="38"/>
      <c r="C708" s="176" t="s">
        <v>760</v>
      </c>
      <c r="D708" s="176" t="s">
        <v>135</v>
      </c>
      <c r="E708" s="177" t="s">
        <v>761</v>
      </c>
      <c r="F708" s="178" t="s">
        <v>762</v>
      </c>
      <c r="G708" s="179" t="s">
        <v>193</v>
      </c>
      <c r="H708" s="180">
        <v>126.9</v>
      </c>
      <c r="I708" s="181"/>
      <c r="J708" s="182">
        <f>ROUND(I708*H708,2)</f>
        <v>0</v>
      </c>
      <c r="K708" s="178" t="s">
        <v>139</v>
      </c>
      <c r="L708" s="42"/>
      <c r="M708" s="183" t="s">
        <v>35</v>
      </c>
      <c r="N708" s="184" t="s">
        <v>52</v>
      </c>
      <c r="O708" s="67"/>
      <c r="P708" s="185">
        <f>O708*H708</f>
        <v>0</v>
      </c>
      <c r="Q708" s="185">
        <v>1.3999999999999999E-4</v>
      </c>
      <c r="R708" s="185">
        <f>Q708*H708</f>
        <v>1.7766000000000001E-2</v>
      </c>
      <c r="S708" s="185">
        <v>0</v>
      </c>
      <c r="T708" s="186">
        <f>S708*H708</f>
        <v>0</v>
      </c>
      <c r="U708" s="37"/>
      <c r="V708" s="37"/>
      <c r="W708" s="37"/>
      <c r="X708" s="37"/>
      <c r="Y708" s="37"/>
      <c r="Z708" s="37"/>
      <c r="AA708" s="37"/>
      <c r="AB708" s="37"/>
      <c r="AC708" s="37"/>
      <c r="AD708" s="37"/>
      <c r="AE708" s="37"/>
      <c r="AR708" s="187" t="s">
        <v>140</v>
      </c>
      <c r="AT708" s="187" t="s">
        <v>135</v>
      </c>
      <c r="AU708" s="187" t="s">
        <v>91</v>
      </c>
      <c r="AY708" s="19" t="s">
        <v>133</v>
      </c>
      <c r="BE708" s="188">
        <f>IF(N708="základní",J708,0)</f>
        <v>0</v>
      </c>
      <c r="BF708" s="188">
        <f>IF(N708="snížená",J708,0)</f>
        <v>0</v>
      </c>
      <c r="BG708" s="188">
        <f>IF(N708="zákl. přenesená",J708,0)</f>
        <v>0</v>
      </c>
      <c r="BH708" s="188">
        <f>IF(N708="sníž. přenesená",J708,0)</f>
        <v>0</v>
      </c>
      <c r="BI708" s="188">
        <f>IF(N708="nulová",J708,0)</f>
        <v>0</v>
      </c>
      <c r="BJ708" s="19" t="s">
        <v>89</v>
      </c>
      <c r="BK708" s="188">
        <f>ROUND(I708*H708,2)</f>
        <v>0</v>
      </c>
      <c r="BL708" s="19" t="s">
        <v>140</v>
      </c>
      <c r="BM708" s="187" t="s">
        <v>763</v>
      </c>
    </row>
    <row r="709" spans="1:65" s="2" customFormat="1" ht="19.2">
      <c r="A709" s="37"/>
      <c r="B709" s="38"/>
      <c r="C709" s="39"/>
      <c r="D709" s="189" t="s">
        <v>142</v>
      </c>
      <c r="E709" s="39"/>
      <c r="F709" s="190" t="s">
        <v>762</v>
      </c>
      <c r="G709" s="39"/>
      <c r="H709" s="39"/>
      <c r="I709" s="191"/>
      <c r="J709" s="39"/>
      <c r="K709" s="39"/>
      <c r="L709" s="42"/>
      <c r="M709" s="192"/>
      <c r="N709" s="193"/>
      <c r="O709" s="67"/>
      <c r="P709" s="67"/>
      <c r="Q709" s="67"/>
      <c r="R709" s="67"/>
      <c r="S709" s="67"/>
      <c r="T709" s="68"/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T709" s="19" t="s">
        <v>142</v>
      </c>
      <c r="AU709" s="19" t="s">
        <v>91</v>
      </c>
    </row>
    <row r="710" spans="1:65" s="13" customFormat="1">
      <c r="B710" s="196"/>
      <c r="C710" s="197"/>
      <c r="D710" s="189" t="s">
        <v>146</v>
      </c>
      <c r="E710" s="198" t="s">
        <v>35</v>
      </c>
      <c r="F710" s="199" t="s">
        <v>764</v>
      </c>
      <c r="G710" s="197"/>
      <c r="H710" s="200">
        <v>126.9</v>
      </c>
      <c r="I710" s="201"/>
      <c r="J710" s="197"/>
      <c r="K710" s="197"/>
      <c r="L710" s="202"/>
      <c r="M710" s="203"/>
      <c r="N710" s="204"/>
      <c r="O710" s="204"/>
      <c r="P710" s="204"/>
      <c r="Q710" s="204"/>
      <c r="R710" s="204"/>
      <c r="S710" s="204"/>
      <c r="T710" s="205"/>
      <c r="AT710" s="206" t="s">
        <v>146</v>
      </c>
      <c r="AU710" s="206" t="s">
        <v>91</v>
      </c>
      <c r="AV710" s="13" t="s">
        <v>91</v>
      </c>
      <c r="AW710" s="13" t="s">
        <v>41</v>
      </c>
      <c r="AX710" s="13" t="s">
        <v>81</v>
      </c>
      <c r="AY710" s="206" t="s">
        <v>133</v>
      </c>
    </row>
    <row r="711" spans="1:65" s="14" customFormat="1">
      <c r="B711" s="207"/>
      <c r="C711" s="208"/>
      <c r="D711" s="189" t="s">
        <v>146</v>
      </c>
      <c r="E711" s="209" t="s">
        <v>35</v>
      </c>
      <c r="F711" s="210" t="s">
        <v>148</v>
      </c>
      <c r="G711" s="208"/>
      <c r="H711" s="211">
        <v>126.9</v>
      </c>
      <c r="I711" s="212"/>
      <c r="J711" s="208"/>
      <c r="K711" s="208"/>
      <c r="L711" s="213"/>
      <c r="M711" s="214"/>
      <c r="N711" s="215"/>
      <c r="O711" s="215"/>
      <c r="P711" s="215"/>
      <c r="Q711" s="215"/>
      <c r="R711" s="215"/>
      <c r="S711" s="215"/>
      <c r="T711" s="216"/>
      <c r="AT711" s="217" t="s">
        <v>146</v>
      </c>
      <c r="AU711" s="217" t="s">
        <v>91</v>
      </c>
      <c r="AV711" s="14" t="s">
        <v>140</v>
      </c>
      <c r="AW711" s="14" t="s">
        <v>41</v>
      </c>
      <c r="AX711" s="14" t="s">
        <v>89</v>
      </c>
      <c r="AY711" s="217" t="s">
        <v>133</v>
      </c>
    </row>
    <row r="712" spans="1:65" s="2" customFormat="1" ht="24.15" customHeight="1">
      <c r="A712" s="37"/>
      <c r="B712" s="38"/>
      <c r="C712" s="239" t="s">
        <v>765</v>
      </c>
      <c r="D712" s="239" t="s">
        <v>514</v>
      </c>
      <c r="E712" s="240" t="s">
        <v>766</v>
      </c>
      <c r="F712" s="241" t="s">
        <v>767</v>
      </c>
      <c r="G712" s="242" t="s">
        <v>193</v>
      </c>
      <c r="H712" s="243">
        <v>128.804</v>
      </c>
      <c r="I712" s="244"/>
      <c r="J712" s="245">
        <f>ROUND(I712*H712,2)</f>
        <v>0</v>
      </c>
      <c r="K712" s="241" t="s">
        <v>139</v>
      </c>
      <c r="L712" s="246"/>
      <c r="M712" s="247" t="s">
        <v>35</v>
      </c>
      <c r="N712" s="248" t="s">
        <v>52</v>
      </c>
      <c r="O712" s="67"/>
      <c r="P712" s="185">
        <f>O712*H712</f>
        <v>0</v>
      </c>
      <c r="Q712" s="185">
        <v>0</v>
      </c>
      <c r="R712" s="185">
        <f>Q712*H712</f>
        <v>0</v>
      </c>
      <c r="S712" s="185">
        <v>0</v>
      </c>
      <c r="T712" s="186">
        <f>S712*H712</f>
        <v>0</v>
      </c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R712" s="187" t="s">
        <v>184</v>
      </c>
      <c r="AT712" s="187" t="s">
        <v>514</v>
      </c>
      <c r="AU712" s="187" t="s">
        <v>91</v>
      </c>
      <c r="AY712" s="19" t="s">
        <v>133</v>
      </c>
      <c r="BE712" s="188">
        <f>IF(N712="základní",J712,0)</f>
        <v>0</v>
      </c>
      <c r="BF712" s="188">
        <f>IF(N712="snížená",J712,0)</f>
        <v>0</v>
      </c>
      <c r="BG712" s="188">
        <f>IF(N712="zákl. přenesená",J712,0)</f>
        <v>0</v>
      </c>
      <c r="BH712" s="188">
        <f>IF(N712="sníž. přenesená",J712,0)</f>
        <v>0</v>
      </c>
      <c r="BI712" s="188">
        <f>IF(N712="nulová",J712,0)</f>
        <v>0</v>
      </c>
      <c r="BJ712" s="19" t="s">
        <v>89</v>
      </c>
      <c r="BK712" s="188">
        <f>ROUND(I712*H712,2)</f>
        <v>0</v>
      </c>
      <c r="BL712" s="19" t="s">
        <v>140</v>
      </c>
      <c r="BM712" s="187" t="s">
        <v>768</v>
      </c>
    </row>
    <row r="713" spans="1:65" s="2" customFormat="1" ht="19.2">
      <c r="A713" s="37"/>
      <c r="B713" s="38"/>
      <c r="C713" s="39"/>
      <c r="D713" s="189" t="s">
        <v>142</v>
      </c>
      <c r="E713" s="39"/>
      <c r="F713" s="190" t="s">
        <v>767</v>
      </c>
      <c r="G713" s="39"/>
      <c r="H713" s="39"/>
      <c r="I713" s="191"/>
      <c r="J713" s="39"/>
      <c r="K713" s="39"/>
      <c r="L713" s="42"/>
      <c r="M713" s="192"/>
      <c r="N713" s="193"/>
      <c r="O713" s="67"/>
      <c r="P713" s="67"/>
      <c r="Q713" s="67"/>
      <c r="R713" s="67"/>
      <c r="S713" s="67"/>
      <c r="T713" s="68"/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T713" s="19" t="s">
        <v>142</v>
      </c>
      <c r="AU713" s="19" t="s">
        <v>91</v>
      </c>
    </row>
    <row r="714" spans="1:65" s="13" customFormat="1">
      <c r="B714" s="196"/>
      <c r="C714" s="197"/>
      <c r="D714" s="189" t="s">
        <v>146</v>
      </c>
      <c r="E714" s="198" t="s">
        <v>35</v>
      </c>
      <c r="F714" s="199" t="s">
        <v>769</v>
      </c>
      <c r="G714" s="197"/>
      <c r="H714" s="200">
        <v>128.804</v>
      </c>
      <c r="I714" s="201"/>
      <c r="J714" s="197"/>
      <c r="K714" s="197"/>
      <c r="L714" s="202"/>
      <c r="M714" s="203"/>
      <c r="N714" s="204"/>
      <c r="O714" s="204"/>
      <c r="P714" s="204"/>
      <c r="Q714" s="204"/>
      <c r="R714" s="204"/>
      <c r="S714" s="204"/>
      <c r="T714" s="205"/>
      <c r="AT714" s="206" t="s">
        <v>146</v>
      </c>
      <c r="AU714" s="206" t="s">
        <v>91</v>
      </c>
      <c r="AV714" s="13" t="s">
        <v>91</v>
      </c>
      <c r="AW714" s="13" t="s">
        <v>41</v>
      </c>
      <c r="AX714" s="13" t="s">
        <v>81</v>
      </c>
      <c r="AY714" s="206" t="s">
        <v>133</v>
      </c>
    </row>
    <row r="715" spans="1:65" s="14" customFormat="1">
      <c r="B715" s="207"/>
      <c r="C715" s="208"/>
      <c r="D715" s="189" t="s">
        <v>146</v>
      </c>
      <c r="E715" s="209" t="s">
        <v>35</v>
      </c>
      <c r="F715" s="210" t="s">
        <v>148</v>
      </c>
      <c r="G715" s="208"/>
      <c r="H715" s="211">
        <v>128.804</v>
      </c>
      <c r="I715" s="212"/>
      <c r="J715" s="208"/>
      <c r="K715" s="208"/>
      <c r="L715" s="213"/>
      <c r="M715" s="214"/>
      <c r="N715" s="215"/>
      <c r="O715" s="215"/>
      <c r="P715" s="215"/>
      <c r="Q715" s="215"/>
      <c r="R715" s="215"/>
      <c r="S715" s="215"/>
      <c r="T715" s="216"/>
      <c r="AT715" s="217" t="s">
        <v>146</v>
      </c>
      <c r="AU715" s="217" t="s">
        <v>91</v>
      </c>
      <c r="AV715" s="14" t="s">
        <v>140</v>
      </c>
      <c r="AW715" s="14" t="s">
        <v>41</v>
      </c>
      <c r="AX715" s="14" t="s">
        <v>89</v>
      </c>
      <c r="AY715" s="217" t="s">
        <v>133</v>
      </c>
    </row>
    <row r="716" spans="1:65" s="2" customFormat="1" ht="24.15" customHeight="1">
      <c r="A716" s="37"/>
      <c r="B716" s="38"/>
      <c r="C716" s="176" t="s">
        <v>770</v>
      </c>
      <c r="D716" s="176" t="s">
        <v>135</v>
      </c>
      <c r="E716" s="177" t="s">
        <v>771</v>
      </c>
      <c r="F716" s="178" t="s">
        <v>772</v>
      </c>
      <c r="G716" s="179" t="s">
        <v>193</v>
      </c>
      <c r="H716" s="180">
        <v>220.9</v>
      </c>
      <c r="I716" s="181"/>
      <c r="J716" s="182">
        <f>ROUND(I716*H716,2)</f>
        <v>0</v>
      </c>
      <c r="K716" s="178" t="s">
        <v>139</v>
      </c>
      <c r="L716" s="42"/>
      <c r="M716" s="183" t="s">
        <v>35</v>
      </c>
      <c r="N716" s="184" t="s">
        <v>52</v>
      </c>
      <c r="O716" s="67"/>
      <c r="P716" s="185">
        <f>O716*H716</f>
        <v>0</v>
      </c>
      <c r="Q716" s="185">
        <v>2.7599999999999999E-3</v>
      </c>
      <c r="R716" s="185">
        <f>Q716*H716</f>
        <v>0.609684</v>
      </c>
      <c r="S716" s="185">
        <v>0</v>
      </c>
      <c r="T716" s="186">
        <f>S716*H716</f>
        <v>0</v>
      </c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R716" s="187" t="s">
        <v>140</v>
      </c>
      <c r="AT716" s="187" t="s">
        <v>135</v>
      </c>
      <c r="AU716" s="187" t="s">
        <v>91</v>
      </c>
      <c r="AY716" s="19" t="s">
        <v>133</v>
      </c>
      <c r="BE716" s="188">
        <f>IF(N716="základní",J716,0)</f>
        <v>0</v>
      </c>
      <c r="BF716" s="188">
        <f>IF(N716="snížená",J716,0)</f>
        <v>0</v>
      </c>
      <c r="BG716" s="188">
        <f>IF(N716="zákl. přenesená",J716,0)</f>
        <v>0</v>
      </c>
      <c r="BH716" s="188">
        <f>IF(N716="sníž. přenesená",J716,0)</f>
        <v>0</v>
      </c>
      <c r="BI716" s="188">
        <f>IF(N716="nulová",J716,0)</f>
        <v>0</v>
      </c>
      <c r="BJ716" s="19" t="s">
        <v>89</v>
      </c>
      <c r="BK716" s="188">
        <f>ROUND(I716*H716,2)</f>
        <v>0</v>
      </c>
      <c r="BL716" s="19" t="s">
        <v>140</v>
      </c>
      <c r="BM716" s="187" t="s">
        <v>773</v>
      </c>
    </row>
    <row r="717" spans="1:65" s="2" customFormat="1" ht="19.2">
      <c r="A717" s="37"/>
      <c r="B717" s="38"/>
      <c r="C717" s="39"/>
      <c r="D717" s="189" t="s">
        <v>142</v>
      </c>
      <c r="E717" s="39"/>
      <c r="F717" s="190" t="s">
        <v>772</v>
      </c>
      <c r="G717" s="39"/>
      <c r="H717" s="39"/>
      <c r="I717" s="191"/>
      <c r="J717" s="39"/>
      <c r="K717" s="39"/>
      <c r="L717" s="42"/>
      <c r="M717" s="192"/>
      <c r="N717" s="193"/>
      <c r="O717" s="67"/>
      <c r="P717" s="67"/>
      <c r="Q717" s="67"/>
      <c r="R717" s="67"/>
      <c r="S717" s="67"/>
      <c r="T717" s="68"/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T717" s="19" t="s">
        <v>142</v>
      </c>
      <c r="AU717" s="19" t="s">
        <v>91</v>
      </c>
    </row>
    <row r="718" spans="1:65" s="13" customFormat="1">
      <c r="B718" s="196"/>
      <c r="C718" s="197"/>
      <c r="D718" s="189" t="s">
        <v>146</v>
      </c>
      <c r="E718" s="198" t="s">
        <v>35</v>
      </c>
      <c r="F718" s="199" t="s">
        <v>774</v>
      </c>
      <c r="G718" s="197"/>
      <c r="H718" s="200">
        <v>220.9</v>
      </c>
      <c r="I718" s="201"/>
      <c r="J718" s="197"/>
      <c r="K718" s="197"/>
      <c r="L718" s="202"/>
      <c r="M718" s="203"/>
      <c r="N718" s="204"/>
      <c r="O718" s="204"/>
      <c r="P718" s="204"/>
      <c r="Q718" s="204"/>
      <c r="R718" s="204"/>
      <c r="S718" s="204"/>
      <c r="T718" s="205"/>
      <c r="AT718" s="206" t="s">
        <v>146</v>
      </c>
      <c r="AU718" s="206" t="s">
        <v>91</v>
      </c>
      <c r="AV718" s="13" t="s">
        <v>91</v>
      </c>
      <c r="AW718" s="13" t="s">
        <v>41</v>
      </c>
      <c r="AX718" s="13" t="s">
        <v>81</v>
      </c>
      <c r="AY718" s="206" t="s">
        <v>133</v>
      </c>
    </row>
    <row r="719" spans="1:65" s="14" customFormat="1">
      <c r="B719" s="207"/>
      <c r="C719" s="208"/>
      <c r="D719" s="189" t="s">
        <v>146</v>
      </c>
      <c r="E719" s="209" t="s">
        <v>35</v>
      </c>
      <c r="F719" s="210" t="s">
        <v>148</v>
      </c>
      <c r="G719" s="208"/>
      <c r="H719" s="211">
        <v>220.9</v>
      </c>
      <c r="I719" s="212"/>
      <c r="J719" s="208"/>
      <c r="K719" s="208"/>
      <c r="L719" s="213"/>
      <c r="M719" s="214"/>
      <c r="N719" s="215"/>
      <c r="O719" s="215"/>
      <c r="P719" s="215"/>
      <c r="Q719" s="215"/>
      <c r="R719" s="215"/>
      <c r="S719" s="215"/>
      <c r="T719" s="216"/>
      <c r="AT719" s="217" t="s">
        <v>146</v>
      </c>
      <c r="AU719" s="217" t="s">
        <v>91</v>
      </c>
      <c r="AV719" s="14" t="s">
        <v>140</v>
      </c>
      <c r="AW719" s="14" t="s">
        <v>41</v>
      </c>
      <c r="AX719" s="14" t="s">
        <v>89</v>
      </c>
      <c r="AY719" s="217" t="s">
        <v>133</v>
      </c>
    </row>
    <row r="720" spans="1:65" s="2" customFormat="1" ht="24.15" customHeight="1">
      <c r="A720" s="37"/>
      <c r="B720" s="38"/>
      <c r="C720" s="176" t="s">
        <v>536</v>
      </c>
      <c r="D720" s="176" t="s">
        <v>135</v>
      </c>
      <c r="E720" s="177" t="s">
        <v>775</v>
      </c>
      <c r="F720" s="178" t="s">
        <v>776</v>
      </c>
      <c r="G720" s="179" t="s">
        <v>193</v>
      </c>
      <c r="H720" s="180">
        <v>7.6</v>
      </c>
      <c r="I720" s="181"/>
      <c r="J720" s="182">
        <f>ROUND(I720*H720,2)</f>
        <v>0</v>
      </c>
      <c r="K720" s="178" t="s">
        <v>139</v>
      </c>
      <c r="L720" s="42"/>
      <c r="M720" s="183" t="s">
        <v>35</v>
      </c>
      <c r="N720" s="184" t="s">
        <v>52</v>
      </c>
      <c r="O720" s="67"/>
      <c r="P720" s="185">
        <f>O720*H720</f>
        <v>0</v>
      </c>
      <c r="Q720" s="185">
        <v>4.4000000000000003E-3</v>
      </c>
      <c r="R720" s="185">
        <f>Q720*H720</f>
        <v>3.3439999999999998E-2</v>
      </c>
      <c r="S720" s="185">
        <v>0</v>
      </c>
      <c r="T720" s="186">
        <f>S720*H720</f>
        <v>0</v>
      </c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R720" s="187" t="s">
        <v>140</v>
      </c>
      <c r="AT720" s="187" t="s">
        <v>135</v>
      </c>
      <c r="AU720" s="187" t="s">
        <v>91</v>
      </c>
      <c r="AY720" s="19" t="s">
        <v>133</v>
      </c>
      <c r="BE720" s="188">
        <f>IF(N720="základní",J720,0)</f>
        <v>0</v>
      </c>
      <c r="BF720" s="188">
        <f>IF(N720="snížená",J720,0)</f>
        <v>0</v>
      </c>
      <c r="BG720" s="188">
        <f>IF(N720="zákl. přenesená",J720,0)</f>
        <v>0</v>
      </c>
      <c r="BH720" s="188">
        <f>IF(N720="sníž. přenesená",J720,0)</f>
        <v>0</v>
      </c>
      <c r="BI720" s="188">
        <f>IF(N720="nulová",J720,0)</f>
        <v>0</v>
      </c>
      <c r="BJ720" s="19" t="s">
        <v>89</v>
      </c>
      <c r="BK720" s="188">
        <f>ROUND(I720*H720,2)</f>
        <v>0</v>
      </c>
      <c r="BL720" s="19" t="s">
        <v>140</v>
      </c>
      <c r="BM720" s="187" t="s">
        <v>777</v>
      </c>
    </row>
    <row r="721" spans="1:65" s="2" customFormat="1" ht="19.2">
      <c r="A721" s="37"/>
      <c r="B721" s="38"/>
      <c r="C721" s="39"/>
      <c r="D721" s="189" t="s">
        <v>142</v>
      </c>
      <c r="E721" s="39"/>
      <c r="F721" s="190" t="s">
        <v>776</v>
      </c>
      <c r="G721" s="39"/>
      <c r="H721" s="39"/>
      <c r="I721" s="191"/>
      <c r="J721" s="39"/>
      <c r="K721" s="39"/>
      <c r="L721" s="42"/>
      <c r="M721" s="192"/>
      <c r="N721" s="193"/>
      <c r="O721" s="67"/>
      <c r="P721" s="67"/>
      <c r="Q721" s="67"/>
      <c r="R721" s="67"/>
      <c r="S721" s="67"/>
      <c r="T721" s="68"/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T721" s="19" t="s">
        <v>142</v>
      </c>
      <c r="AU721" s="19" t="s">
        <v>91</v>
      </c>
    </row>
    <row r="722" spans="1:65" s="13" customFormat="1">
      <c r="B722" s="196"/>
      <c r="C722" s="197"/>
      <c r="D722" s="189" t="s">
        <v>146</v>
      </c>
      <c r="E722" s="198" t="s">
        <v>35</v>
      </c>
      <c r="F722" s="199" t="s">
        <v>778</v>
      </c>
      <c r="G722" s="197"/>
      <c r="H722" s="200">
        <v>7.6</v>
      </c>
      <c r="I722" s="201"/>
      <c r="J722" s="197"/>
      <c r="K722" s="197"/>
      <c r="L722" s="202"/>
      <c r="M722" s="203"/>
      <c r="N722" s="204"/>
      <c r="O722" s="204"/>
      <c r="P722" s="204"/>
      <c r="Q722" s="204"/>
      <c r="R722" s="204"/>
      <c r="S722" s="204"/>
      <c r="T722" s="205"/>
      <c r="AT722" s="206" t="s">
        <v>146</v>
      </c>
      <c r="AU722" s="206" t="s">
        <v>91</v>
      </c>
      <c r="AV722" s="13" t="s">
        <v>91</v>
      </c>
      <c r="AW722" s="13" t="s">
        <v>41</v>
      </c>
      <c r="AX722" s="13" t="s">
        <v>81</v>
      </c>
      <c r="AY722" s="206" t="s">
        <v>133</v>
      </c>
    </row>
    <row r="723" spans="1:65" s="14" customFormat="1">
      <c r="B723" s="207"/>
      <c r="C723" s="208"/>
      <c r="D723" s="189" t="s">
        <v>146</v>
      </c>
      <c r="E723" s="209" t="s">
        <v>35</v>
      </c>
      <c r="F723" s="210" t="s">
        <v>148</v>
      </c>
      <c r="G723" s="208"/>
      <c r="H723" s="211">
        <v>7.6</v>
      </c>
      <c r="I723" s="212"/>
      <c r="J723" s="208"/>
      <c r="K723" s="208"/>
      <c r="L723" s="213"/>
      <c r="M723" s="214"/>
      <c r="N723" s="215"/>
      <c r="O723" s="215"/>
      <c r="P723" s="215"/>
      <c r="Q723" s="215"/>
      <c r="R723" s="215"/>
      <c r="S723" s="215"/>
      <c r="T723" s="216"/>
      <c r="AT723" s="217" t="s">
        <v>146</v>
      </c>
      <c r="AU723" s="217" t="s">
        <v>91</v>
      </c>
      <c r="AV723" s="14" t="s">
        <v>140</v>
      </c>
      <c r="AW723" s="14" t="s">
        <v>41</v>
      </c>
      <c r="AX723" s="14" t="s">
        <v>89</v>
      </c>
      <c r="AY723" s="217" t="s">
        <v>133</v>
      </c>
    </row>
    <row r="724" spans="1:65" s="2" customFormat="1" ht="24.15" customHeight="1">
      <c r="A724" s="37"/>
      <c r="B724" s="38"/>
      <c r="C724" s="176" t="s">
        <v>779</v>
      </c>
      <c r="D724" s="176" t="s">
        <v>135</v>
      </c>
      <c r="E724" s="177" t="s">
        <v>780</v>
      </c>
      <c r="F724" s="178" t="s">
        <v>781</v>
      </c>
      <c r="G724" s="179" t="s">
        <v>138</v>
      </c>
      <c r="H724" s="180">
        <v>9</v>
      </c>
      <c r="I724" s="181"/>
      <c r="J724" s="182">
        <f>ROUND(I724*H724,2)</f>
        <v>0</v>
      </c>
      <c r="K724" s="178" t="s">
        <v>139</v>
      </c>
      <c r="L724" s="42"/>
      <c r="M724" s="183" t="s">
        <v>35</v>
      </c>
      <c r="N724" s="184" t="s">
        <v>52</v>
      </c>
      <c r="O724" s="67"/>
      <c r="P724" s="185">
        <f>O724*H724</f>
        <v>0</v>
      </c>
      <c r="Q724" s="185">
        <v>0</v>
      </c>
      <c r="R724" s="185">
        <f>Q724*H724</f>
        <v>0</v>
      </c>
      <c r="S724" s="185">
        <v>0</v>
      </c>
      <c r="T724" s="186">
        <f>S724*H724</f>
        <v>0</v>
      </c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R724" s="187" t="s">
        <v>140</v>
      </c>
      <c r="AT724" s="187" t="s">
        <v>135</v>
      </c>
      <c r="AU724" s="187" t="s">
        <v>91</v>
      </c>
      <c r="AY724" s="19" t="s">
        <v>133</v>
      </c>
      <c r="BE724" s="188">
        <f>IF(N724="základní",J724,0)</f>
        <v>0</v>
      </c>
      <c r="BF724" s="188">
        <f>IF(N724="snížená",J724,0)</f>
        <v>0</v>
      </c>
      <c r="BG724" s="188">
        <f>IF(N724="zákl. přenesená",J724,0)</f>
        <v>0</v>
      </c>
      <c r="BH724" s="188">
        <f>IF(N724="sníž. přenesená",J724,0)</f>
        <v>0</v>
      </c>
      <c r="BI724" s="188">
        <f>IF(N724="nulová",J724,0)</f>
        <v>0</v>
      </c>
      <c r="BJ724" s="19" t="s">
        <v>89</v>
      </c>
      <c r="BK724" s="188">
        <f>ROUND(I724*H724,2)</f>
        <v>0</v>
      </c>
      <c r="BL724" s="19" t="s">
        <v>140</v>
      </c>
      <c r="BM724" s="187" t="s">
        <v>782</v>
      </c>
    </row>
    <row r="725" spans="1:65" s="2" customFormat="1" ht="28.8">
      <c r="A725" s="37"/>
      <c r="B725" s="38"/>
      <c r="C725" s="39"/>
      <c r="D725" s="189" t="s">
        <v>142</v>
      </c>
      <c r="E725" s="39"/>
      <c r="F725" s="190" t="s">
        <v>783</v>
      </c>
      <c r="G725" s="39"/>
      <c r="H725" s="39"/>
      <c r="I725" s="191"/>
      <c r="J725" s="39"/>
      <c r="K725" s="39"/>
      <c r="L725" s="42"/>
      <c r="M725" s="192"/>
      <c r="N725" s="193"/>
      <c r="O725" s="67"/>
      <c r="P725" s="67"/>
      <c r="Q725" s="67"/>
      <c r="R725" s="67"/>
      <c r="S725" s="67"/>
      <c r="T725" s="68"/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T725" s="19" t="s">
        <v>142</v>
      </c>
      <c r="AU725" s="19" t="s">
        <v>91</v>
      </c>
    </row>
    <row r="726" spans="1:65" s="2" customFormat="1">
      <c r="A726" s="37"/>
      <c r="B726" s="38"/>
      <c r="C726" s="39"/>
      <c r="D726" s="194" t="s">
        <v>144</v>
      </c>
      <c r="E726" s="39"/>
      <c r="F726" s="195" t="s">
        <v>784</v>
      </c>
      <c r="G726" s="39"/>
      <c r="H726" s="39"/>
      <c r="I726" s="191"/>
      <c r="J726" s="39"/>
      <c r="K726" s="39"/>
      <c r="L726" s="42"/>
      <c r="M726" s="192"/>
      <c r="N726" s="193"/>
      <c r="O726" s="67"/>
      <c r="P726" s="67"/>
      <c r="Q726" s="67"/>
      <c r="R726" s="67"/>
      <c r="S726" s="67"/>
      <c r="T726" s="68"/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T726" s="19" t="s">
        <v>144</v>
      </c>
      <c r="AU726" s="19" t="s">
        <v>91</v>
      </c>
    </row>
    <row r="727" spans="1:65" s="13" customFormat="1">
      <c r="B727" s="196"/>
      <c r="C727" s="197"/>
      <c r="D727" s="189" t="s">
        <v>146</v>
      </c>
      <c r="E727" s="198" t="s">
        <v>35</v>
      </c>
      <c r="F727" s="199" t="s">
        <v>785</v>
      </c>
      <c r="G727" s="197"/>
      <c r="H727" s="200">
        <v>9</v>
      </c>
      <c r="I727" s="201"/>
      <c r="J727" s="197"/>
      <c r="K727" s="197"/>
      <c r="L727" s="202"/>
      <c r="M727" s="203"/>
      <c r="N727" s="204"/>
      <c r="O727" s="204"/>
      <c r="P727" s="204"/>
      <c r="Q727" s="204"/>
      <c r="R727" s="204"/>
      <c r="S727" s="204"/>
      <c r="T727" s="205"/>
      <c r="AT727" s="206" t="s">
        <v>146</v>
      </c>
      <c r="AU727" s="206" t="s">
        <v>91</v>
      </c>
      <c r="AV727" s="13" t="s">
        <v>91</v>
      </c>
      <c r="AW727" s="13" t="s">
        <v>41</v>
      </c>
      <c r="AX727" s="13" t="s">
        <v>81</v>
      </c>
      <c r="AY727" s="206" t="s">
        <v>133</v>
      </c>
    </row>
    <row r="728" spans="1:65" s="14" customFormat="1">
      <c r="B728" s="207"/>
      <c r="C728" s="208"/>
      <c r="D728" s="189" t="s">
        <v>146</v>
      </c>
      <c r="E728" s="209" t="s">
        <v>35</v>
      </c>
      <c r="F728" s="210" t="s">
        <v>148</v>
      </c>
      <c r="G728" s="208"/>
      <c r="H728" s="211">
        <v>9</v>
      </c>
      <c r="I728" s="212"/>
      <c r="J728" s="208"/>
      <c r="K728" s="208"/>
      <c r="L728" s="213"/>
      <c r="M728" s="214"/>
      <c r="N728" s="215"/>
      <c r="O728" s="215"/>
      <c r="P728" s="215"/>
      <c r="Q728" s="215"/>
      <c r="R728" s="215"/>
      <c r="S728" s="215"/>
      <c r="T728" s="216"/>
      <c r="AT728" s="217" t="s">
        <v>146</v>
      </c>
      <c r="AU728" s="217" t="s">
        <v>91</v>
      </c>
      <c r="AV728" s="14" t="s">
        <v>140</v>
      </c>
      <c r="AW728" s="14" t="s">
        <v>41</v>
      </c>
      <c r="AX728" s="14" t="s">
        <v>89</v>
      </c>
      <c r="AY728" s="217" t="s">
        <v>133</v>
      </c>
    </row>
    <row r="729" spans="1:65" s="2" customFormat="1" ht="24.15" customHeight="1">
      <c r="A729" s="37"/>
      <c r="B729" s="38"/>
      <c r="C729" s="239" t="s">
        <v>542</v>
      </c>
      <c r="D729" s="239" t="s">
        <v>514</v>
      </c>
      <c r="E729" s="240" t="s">
        <v>786</v>
      </c>
      <c r="F729" s="241" t="s">
        <v>787</v>
      </c>
      <c r="G729" s="242" t="s">
        <v>138</v>
      </c>
      <c r="H729" s="243">
        <v>9</v>
      </c>
      <c r="I729" s="244"/>
      <c r="J729" s="245">
        <f>ROUND(I729*H729,2)</f>
        <v>0</v>
      </c>
      <c r="K729" s="241" t="s">
        <v>139</v>
      </c>
      <c r="L729" s="246"/>
      <c r="M729" s="247" t="s">
        <v>35</v>
      </c>
      <c r="N729" s="248" t="s">
        <v>52</v>
      </c>
      <c r="O729" s="67"/>
      <c r="P729" s="185">
        <f>O729*H729</f>
        <v>0</v>
      </c>
      <c r="Q729" s="185">
        <v>1.5E-3</v>
      </c>
      <c r="R729" s="185">
        <f>Q729*H729</f>
        <v>1.35E-2</v>
      </c>
      <c r="S729" s="185">
        <v>0</v>
      </c>
      <c r="T729" s="186">
        <f>S729*H729</f>
        <v>0</v>
      </c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R729" s="187" t="s">
        <v>184</v>
      </c>
      <c r="AT729" s="187" t="s">
        <v>514</v>
      </c>
      <c r="AU729" s="187" t="s">
        <v>91</v>
      </c>
      <c r="AY729" s="19" t="s">
        <v>133</v>
      </c>
      <c r="BE729" s="188">
        <f>IF(N729="základní",J729,0)</f>
        <v>0</v>
      </c>
      <c r="BF729" s="188">
        <f>IF(N729="snížená",J729,0)</f>
        <v>0</v>
      </c>
      <c r="BG729" s="188">
        <f>IF(N729="zákl. přenesená",J729,0)</f>
        <v>0</v>
      </c>
      <c r="BH729" s="188">
        <f>IF(N729="sníž. přenesená",J729,0)</f>
        <v>0</v>
      </c>
      <c r="BI729" s="188">
        <f>IF(N729="nulová",J729,0)</f>
        <v>0</v>
      </c>
      <c r="BJ729" s="19" t="s">
        <v>89</v>
      </c>
      <c r="BK729" s="188">
        <f>ROUND(I729*H729,2)</f>
        <v>0</v>
      </c>
      <c r="BL729" s="19" t="s">
        <v>140</v>
      </c>
      <c r="BM729" s="187" t="s">
        <v>788</v>
      </c>
    </row>
    <row r="730" spans="1:65" s="2" customFormat="1" ht="19.2">
      <c r="A730" s="37"/>
      <c r="B730" s="38"/>
      <c r="C730" s="39"/>
      <c r="D730" s="189" t="s">
        <v>142</v>
      </c>
      <c r="E730" s="39"/>
      <c r="F730" s="190" t="s">
        <v>789</v>
      </c>
      <c r="G730" s="39"/>
      <c r="H730" s="39"/>
      <c r="I730" s="191"/>
      <c r="J730" s="39"/>
      <c r="K730" s="39"/>
      <c r="L730" s="42"/>
      <c r="M730" s="192"/>
      <c r="N730" s="193"/>
      <c r="O730" s="67"/>
      <c r="P730" s="67"/>
      <c r="Q730" s="67"/>
      <c r="R730" s="67"/>
      <c r="S730" s="67"/>
      <c r="T730" s="68"/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T730" s="19" t="s">
        <v>142</v>
      </c>
      <c r="AU730" s="19" t="s">
        <v>91</v>
      </c>
    </row>
    <row r="731" spans="1:65" s="2" customFormat="1">
      <c r="A731" s="37"/>
      <c r="B731" s="38"/>
      <c r="C731" s="39"/>
      <c r="D731" s="194" t="s">
        <v>144</v>
      </c>
      <c r="E731" s="39"/>
      <c r="F731" s="195" t="s">
        <v>790</v>
      </c>
      <c r="G731" s="39"/>
      <c r="H731" s="39"/>
      <c r="I731" s="191"/>
      <c r="J731" s="39"/>
      <c r="K731" s="39"/>
      <c r="L731" s="42"/>
      <c r="M731" s="192"/>
      <c r="N731" s="193"/>
      <c r="O731" s="67"/>
      <c r="P731" s="67"/>
      <c r="Q731" s="67"/>
      <c r="R731" s="67"/>
      <c r="S731" s="67"/>
      <c r="T731" s="68"/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T731" s="19" t="s">
        <v>144</v>
      </c>
      <c r="AU731" s="19" t="s">
        <v>91</v>
      </c>
    </row>
    <row r="732" spans="1:65" s="13" customFormat="1">
      <c r="B732" s="196"/>
      <c r="C732" s="197"/>
      <c r="D732" s="189" t="s">
        <v>146</v>
      </c>
      <c r="E732" s="198" t="s">
        <v>35</v>
      </c>
      <c r="F732" s="199" t="s">
        <v>785</v>
      </c>
      <c r="G732" s="197"/>
      <c r="H732" s="200">
        <v>9</v>
      </c>
      <c r="I732" s="201"/>
      <c r="J732" s="197"/>
      <c r="K732" s="197"/>
      <c r="L732" s="202"/>
      <c r="M732" s="203"/>
      <c r="N732" s="204"/>
      <c r="O732" s="204"/>
      <c r="P732" s="204"/>
      <c r="Q732" s="204"/>
      <c r="R732" s="204"/>
      <c r="S732" s="204"/>
      <c r="T732" s="205"/>
      <c r="AT732" s="206" t="s">
        <v>146</v>
      </c>
      <c r="AU732" s="206" t="s">
        <v>91</v>
      </c>
      <c r="AV732" s="13" t="s">
        <v>91</v>
      </c>
      <c r="AW732" s="13" t="s">
        <v>41</v>
      </c>
      <c r="AX732" s="13" t="s">
        <v>81</v>
      </c>
      <c r="AY732" s="206" t="s">
        <v>133</v>
      </c>
    </row>
    <row r="733" spans="1:65" s="14" customFormat="1">
      <c r="B733" s="207"/>
      <c r="C733" s="208"/>
      <c r="D733" s="189" t="s">
        <v>146</v>
      </c>
      <c r="E733" s="209" t="s">
        <v>35</v>
      </c>
      <c r="F733" s="210" t="s">
        <v>148</v>
      </c>
      <c r="G733" s="208"/>
      <c r="H733" s="211">
        <v>9</v>
      </c>
      <c r="I733" s="212"/>
      <c r="J733" s="208"/>
      <c r="K733" s="208"/>
      <c r="L733" s="213"/>
      <c r="M733" s="214"/>
      <c r="N733" s="215"/>
      <c r="O733" s="215"/>
      <c r="P733" s="215"/>
      <c r="Q733" s="215"/>
      <c r="R733" s="215"/>
      <c r="S733" s="215"/>
      <c r="T733" s="216"/>
      <c r="AT733" s="217" t="s">
        <v>146</v>
      </c>
      <c r="AU733" s="217" t="s">
        <v>91</v>
      </c>
      <c r="AV733" s="14" t="s">
        <v>140</v>
      </c>
      <c r="AW733" s="14" t="s">
        <v>41</v>
      </c>
      <c r="AX733" s="14" t="s">
        <v>89</v>
      </c>
      <c r="AY733" s="217" t="s">
        <v>133</v>
      </c>
    </row>
    <row r="734" spans="1:65" s="2" customFormat="1" ht="33" customHeight="1">
      <c r="A734" s="37"/>
      <c r="B734" s="38"/>
      <c r="C734" s="176" t="s">
        <v>791</v>
      </c>
      <c r="D734" s="176" t="s">
        <v>135</v>
      </c>
      <c r="E734" s="177" t="s">
        <v>792</v>
      </c>
      <c r="F734" s="178" t="s">
        <v>793</v>
      </c>
      <c r="G734" s="179" t="s">
        <v>138</v>
      </c>
      <c r="H734" s="180">
        <v>41</v>
      </c>
      <c r="I734" s="181"/>
      <c r="J734" s="182">
        <f>ROUND(I734*H734,2)</f>
        <v>0</v>
      </c>
      <c r="K734" s="178" t="s">
        <v>139</v>
      </c>
      <c r="L734" s="42"/>
      <c r="M734" s="183" t="s">
        <v>35</v>
      </c>
      <c r="N734" s="184" t="s">
        <v>52</v>
      </c>
      <c r="O734" s="67"/>
      <c r="P734" s="185">
        <f>O734*H734</f>
        <v>0</v>
      </c>
      <c r="Q734" s="185">
        <v>0</v>
      </c>
      <c r="R734" s="185">
        <f>Q734*H734</f>
        <v>0</v>
      </c>
      <c r="S734" s="185">
        <v>0</v>
      </c>
      <c r="T734" s="186">
        <f>S734*H734</f>
        <v>0</v>
      </c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R734" s="187" t="s">
        <v>140</v>
      </c>
      <c r="AT734" s="187" t="s">
        <v>135</v>
      </c>
      <c r="AU734" s="187" t="s">
        <v>91</v>
      </c>
      <c r="AY734" s="19" t="s">
        <v>133</v>
      </c>
      <c r="BE734" s="188">
        <f>IF(N734="základní",J734,0)</f>
        <v>0</v>
      </c>
      <c r="BF734" s="188">
        <f>IF(N734="snížená",J734,0)</f>
        <v>0</v>
      </c>
      <c r="BG734" s="188">
        <f>IF(N734="zákl. přenesená",J734,0)</f>
        <v>0</v>
      </c>
      <c r="BH734" s="188">
        <f>IF(N734="sníž. přenesená",J734,0)</f>
        <v>0</v>
      </c>
      <c r="BI734" s="188">
        <f>IF(N734="nulová",J734,0)</f>
        <v>0</v>
      </c>
      <c r="BJ734" s="19" t="s">
        <v>89</v>
      </c>
      <c r="BK734" s="188">
        <f>ROUND(I734*H734,2)</f>
        <v>0</v>
      </c>
      <c r="BL734" s="19" t="s">
        <v>140</v>
      </c>
      <c r="BM734" s="187" t="s">
        <v>794</v>
      </c>
    </row>
    <row r="735" spans="1:65" s="2" customFormat="1" ht="19.2">
      <c r="A735" s="37"/>
      <c r="B735" s="38"/>
      <c r="C735" s="39"/>
      <c r="D735" s="189" t="s">
        <v>142</v>
      </c>
      <c r="E735" s="39"/>
      <c r="F735" s="190" t="s">
        <v>793</v>
      </c>
      <c r="G735" s="39"/>
      <c r="H735" s="39"/>
      <c r="I735" s="191"/>
      <c r="J735" s="39"/>
      <c r="K735" s="39"/>
      <c r="L735" s="42"/>
      <c r="M735" s="192"/>
      <c r="N735" s="193"/>
      <c r="O735" s="67"/>
      <c r="P735" s="67"/>
      <c r="Q735" s="67"/>
      <c r="R735" s="67"/>
      <c r="S735" s="67"/>
      <c r="T735" s="68"/>
      <c r="U735" s="37"/>
      <c r="V735" s="37"/>
      <c r="W735" s="37"/>
      <c r="X735" s="37"/>
      <c r="Y735" s="37"/>
      <c r="Z735" s="37"/>
      <c r="AA735" s="37"/>
      <c r="AB735" s="37"/>
      <c r="AC735" s="37"/>
      <c r="AD735" s="37"/>
      <c r="AE735" s="37"/>
      <c r="AT735" s="19" t="s">
        <v>142</v>
      </c>
      <c r="AU735" s="19" t="s">
        <v>91</v>
      </c>
    </row>
    <row r="736" spans="1:65" s="13" customFormat="1">
      <c r="B736" s="196"/>
      <c r="C736" s="197"/>
      <c r="D736" s="189" t="s">
        <v>146</v>
      </c>
      <c r="E736" s="198" t="s">
        <v>35</v>
      </c>
      <c r="F736" s="199" t="s">
        <v>795</v>
      </c>
      <c r="G736" s="197"/>
      <c r="H736" s="200">
        <v>39</v>
      </c>
      <c r="I736" s="201"/>
      <c r="J736" s="197"/>
      <c r="K736" s="197"/>
      <c r="L736" s="202"/>
      <c r="M736" s="203"/>
      <c r="N736" s="204"/>
      <c r="O736" s="204"/>
      <c r="P736" s="204"/>
      <c r="Q736" s="204"/>
      <c r="R736" s="204"/>
      <c r="S736" s="204"/>
      <c r="T736" s="205"/>
      <c r="AT736" s="206" t="s">
        <v>146</v>
      </c>
      <c r="AU736" s="206" t="s">
        <v>91</v>
      </c>
      <c r="AV736" s="13" t="s">
        <v>91</v>
      </c>
      <c r="AW736" s="13" t="s">
        <v>41</v>
      </c>
      <c r="AX736" s="13" t="s">
        <v>81</v>
      </c>
      <c r="AY736" s="206" t="s">
        <v>133</v>
      </c>
    </row>
    <row r="737" spans="1:65" s="13" customFormat="1">
      <c r="B737" s="196"/>
      <c r="C737" s="197"/>
      <c r="D737" s="189" t="s">
        <v>146</v>
      </c>
      <c r="E737" s="198" t="s">
        <v>35</v>
      </c>
      <c r="F737" s="199" t="s">
        <v>796</v>
      </c>
      <c r="G737" s="197"/>
      <c r="H737" s="200">
        <v>2</v>
      </c>
      <c r="I737" s="201"/>
      <c r="J737" s="197"/>
      <c r="K737" s="197"/>
      <c r="L737" s="202"/>
      <c r="M737" s="203"/>
      <c r="N737" s="204"/>
      <c r="O737" s="204"/>
      <c r="P737" s="204"/>
      <c r="Q737" s="204"/>
      <c r="R737" s="204"/>
      <c r="S737" s="204"/>
      <c r="T737" s="205"/>
      <c r="AT737" s="206" t="s">
        <v>146</v>
      </c>
      <c r="AU737" s="206" t="s">
        <v>91</v>
      </c>
      <c r="AV737" s="13" t="s">
        <v>91</v>
      </c>
      <c r="AW737" s="13" t="s">
        <v>41</v>
      </c>
      <c r="AX737" s="13" t="s">
        <v>81</v>
      </c>
      <c r="AY737" s="206" t="s">
        <v>133</v>
      </c>
    </row>
    <row r="738" spans="1:65" s="14" customFormat="1">
      <c r="B738" s="207"/>
      <c r="C738" s="208"/>
      <c r="D738" s="189" t="s">
        <v>146</v>
      </c>
      <c r="E738" s="209" t="s">
        <v>35</v>
      </c>
      <c r="F738" s="210" t="s">
        <v>148</v>
      </c>
      <c r="G738" s="208"/>
      <c r="H738" s="211">
        <v>41</v>
      </c>
      <c r="I738" s="212"/>
      <c r="J738" s="208"/>
      <c r="K738" s="208"/>
      <c r="L738" s="213"/>
      <c r="M738" s="214"/>
      <c r="N738" s="215"/>
      <c r="O738" s="215"/>
      <c r="P738" s="215"/>
      <c r="Q738" s="215"/>
      <c r="R738" s="215"/>
      <c r="S738" s="215"/>
      <c r="T738" s="216"/>
      <c r="AT738" s="217" t="s">
        <v>146</v>
      </c>
      <c r="AU738" s="217" t="s">
        <v>91</v>
      </c>
      <c r="AV738" s="14" t="s">
        <v>140</v>
      </c>
      <c r="AW738" s="14" t="s">
        <v>41</v>
      </c>
      <c r="AX738" s="14" t="s">
        <v>89</v>
      </c>
      <c r="AY738" s="217" t="s">
        <v>133</v>
      </c>
    </row>
    <row r="739" spans="1:65" s="2" customFormat="1" ht="16.5" customHeight="1">
      <c r="A739" s="37"/>
      <c r="B739" s="38"/>
      <c r="C739" s="239" t="s">
        <v>548</v>
      </c>
      <c r="D739" s="239" t="s">
        <v>514</v>
      </c>
      <c r="E739" s="240" t="s">
        <v>797</v>
      </c>
      <c r="F739" s="241" t="s">
        <v>798</v>
      </c>
      <c r="G739" s="242" t="s">
        <v>138</v>
      </c>
      <c r="H739" s="243">
        <v>39</v>
      </c>
      <c r="I739" s="244"/>
      <c r="J739" s="245">
        <f>ROUND(I739*H739,2)</f>
        <v>0</v>
      </c>
      <c r="K739" s="241" t="s">
        <v>139</v>
      </c>
      <c r="L739" s="246"/>
      <c r="M739" s="247" t="s">
        <v>35</v>
      </c>
      <c r="N739" s="248" t="s">
        <v>52</v>
      </c>
      <c r="O739" s="67"/>
      <c r="P739" s="185">
        <f>O739*H739</f>
        <v>0</v>
      </c>
      <c r="Q739" s="185">
        <v>0</v>
      </c>
      <c r="R739" s="185">
        <f>Q739*H739</f>
        <v>0</v>
      </c>
      <c r="S739" s="185">
        <v>0</v>
      </c>
      <c r="T739" s="186">
        <f>S739*H739</f>
        <v>0</v>
      </c>
      <c r="U739" s="37"/>
      <c r="V739" s="37"/>
      <c r="W739" s="37"/>
      <c r="X739" s="37"/>
      <c r="Y739" s="37"/>
      <c r="Z739" s="37"/>
      <c r="AA739" s="37"/>
      <c r="AB739" s="37"/>
      <c r="AC739" s="37"/>
      <c r="AD739" s="37"/>
      <c r="AE739" s="37"/>
      <c r="AR739" s="187" t="s">
        <v>184</v>
      </c>
      <c r="AT739" s="187" t="s">
        <v>514</v>
      </c>
      <c r="AU739" s="187" t="s">
        <v>91</v>
      </c>
      <c r="AY739" s="19" t="s">
        <v>133</v>
      </c>
      <c r="BE739" s="188">
        <f>IF(N739="základní",J739,0)</f>
        <v>0</v>
      </c>
      <c r="BF739" s="188">
        <f>IF(N739="snížená",J739,0)</f>
        <v>0</v>
      </c>
      <c r="BG739" s="188">
        <f>IF(N739="zákl. přenesená",J739,0)</f>
        <v>0</v>
      </c>
      <c r="BH739" s="188">
        <f>IF(N739="sníž. přenesená",J739,0)</f>
        <v>0</v>
      </c>
      <c r="BI739" s="188">
        <f>IF(N739="nulová",J739,0)</f>
        <v>0</v>
      </c>
      <c r="BJ739" s="19" t="s">
        <v>89</v>
      </c>
      <c r="BK739" s="188">
        <f>ROUND(I739*H739,2)</f>
        <v>0</v>
      </c>
      <c r="BL739" s="19" t="s">
        <v>140</v>
      </c>
      <c r="BM739" s="187" t="s">
        <v>799</v>
      </c>
    </row>
    <row r="740" spans="1:65" s="2" customFormat="1">
      <c r="A740" s="37"/>
      <c r="B740" s="38"/>
      <c r="C740" s="39"/>
      <c r="D740" s="189" t="s">
        <v>142</v>
      </c>
      <c r="E740" s="39"/>
      <c r="F740" s="190" t="s">
        <v>798</v>
      </c>
      <c r="G740" s="39"/>
      <c r="H740" s="39"/>
      <c r="I740" s="191"/>
      <c r="J740" s="39"/>
      <c r="K740" s="39"/>
      <c r="L740" s="42"/>
      <c r="M740" s="192"/>
      <c r="N740" s="193"/>
      <c r="O740" s="67"/>
      <c r="P740" s="67"/>
      <c r="Q740" s="67"/>
      <c r="R740" s="67"/>
      <c r="S740" s="67"/>
      <c r="T740" s="68"/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  <c r="AT740" s="19" t="s">
        <v>142</v>
      </c>
      <c r="AU740" s="19" t="s">
        <v>91</v>
      </c>
    </row>
    <row r="741" spans="1:65" s="13" customFormat="1">
      <c r="B741" s="196"/>
      <c r="C741" s="197"/>
      <c r="D741" s="189" t="s">
        <v>146</v>
      </c>
      <c r="E741" s="198" t="s">
        <v>35</v>
      </c>
      <c r="F741" s="199" t="s">
        <v>795</v>
      </c>
      <c r="G741" s="197"/>
      <c r="H741" s="200">
        <v>39</v>
      </c>
      <c r="I741" s="201"/>
      <c r="J741" s="197"/>
      <c r="K741" s="197"/>
      <c r="L741" s="202"/>
      <c r="M741" s="203"/>
      <c r="N741" s="204"/>
      <c r="O741" s="204"/>
      <c r="P741" s="204"/>
      <c r="Q741" s="204"/>
      <c r="R741" s="204"/>
      <c r="S741" s="204"/>
      <c r="T741" s="205"/>
      <c r="AT741" s="206" t="s">
        <v>146</v>
      </c>
      <c r="AU741" s="206" t="s">
        <v>91</v>
      </c>
      <c r="AV741" s="13" t="s">
        <v>91</v>
      </c>
      <c r="AW741" s="13" t="s">
        <v>41</v>
      </c>
      <c r="AX741" s="13" t="s">
        <v>81</v>
      </c>
      <c r="AY741" s="206" t="s">
        <v>133</v>
      </c>
    </row>
    <row r="742" spans="1:65" s="14" customFormat="1">
      <c r="B742" s="207"/>
      <c r="C742" s="208"/>
      <c r="D742" s="189" t="s">
        <v>146</v>
      </c>
      <c r="E742" s="209" t="s">
        <v>35</v>
      </c>
      <c r="F742" s="210" t="s">
        <v>148</v>
      </c>
      <c r="G742" s="208"/>
      <c r="H742" s="211">
        <v>39</v>
      </c>
      <c r="I742" s="212"/>
      <c r="J742" s="208"/>
      <c r="K742" s="208"/>
      <c r="L742" s="213"/>
      <c r="M742" s="214"/>
      <c r="N742" s="215"/>
      <c r="O742" s="215"/>
      <c r="P742" s="215"/>
      <c r="Q742" s="215"/>
      <c r="R742" s="215"/>
      <c r="S742" s="215"/>
      <c r="T742" s="216"/>
      <c r="AT742" s="217" t="s">
        <v>146</v>
      </c>
      <c r="AU742" s="217" t="s">
        <v>91</v>
      </c>
      <c r="AV742" s="14" t="s">
        <v>140</v>
      </c>
      <c r="AW742" s="14" t="s">
        <v>41</v>
      </c>
      <c r="AX742" s="14" t="s">
        <v>89</v>
      </c>
      <c r="AY742" s="217" t="s">
        <v>133</v>
      </c>
    </row>
    <row r="743" spans="1:65" s="2" customFormat="1" ht="16.5" customHeight="1">
      <c r="A743" s="37"/>
      <c r="B743" s="38"/>
      <c r="C743" s="239" t="s">
        <v>800</v>
      </c>
      <c r="D743" s="239" t="s">
        <v>514</v>
      </c>
      <c r="E743" s="240" t="s">
        <v>801</v>
      </c>
      <c r="F743" s="241" t="s">
        <v>802</v>
      </c>
      <c r="G743" s="242" t="s">
        <v>138</v>
      </c>
      <c r="H743" s="243">
        <v>2</v>
      </c>
      <c r="I743" s="244"/>
      <c r="J743" s="245">
        <f>ROUND(I743*H743,2)</f>
        <v>0</v>
      </c>
      <c r="K743" s="241" t="s">
        <v>139</v>
      </c>
      <c r="L743" s="246"/>
      <c r="M743" s="247" t="s">
        <v>35</v>
      </c>
      <c r="N743" s="248" t="s">
        <v>52</v>
      </c>
      <c r="O743" s="67"/>
      <c r="P743" s="185">
        <f>O743*H743</f>
        <v>0</v>
      </c>
      <c r="Q743" s="185">
        <v>0</v>
      </c>
      <c r="R743" s="185">
        <f>Q743*H743</f>
        <v>0</v>
      </c>
      <c r="S743" s="185">
        <v>0</v>
      </c>
      <c r="T743" s="186">
        <f>S743*H743</f>
        <v>0</v>
      </c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R743" s="187" t="s">
        <v>184</v>
      </c>
      <c r="AT743" s="187" t="s">
        <v>514</v>
      </c>
      <c r="AU743" s="187" t="s">
        <v>91</v>
      </c>
      <c r="AY743" s="19" t="s">
        <v>133</v>
      </c>
      <c r="BE743" s="188">
        <f>IF(N743="základní",J743,0)</f>
        <v>0</v>
      </c>
      <c r="BF743" s="188">
        <f>IF(N743="snížená",J743,0)</f>
        <v>0</v>
      </c>
      <c r="BG743" s="188">
        <f>IF(N743="zákl. přenesená",J743,0)</f>
        <v>0</v>
      </c>
      <c r="BH743" s="188">
        <f>IF(N743="sníž. přenesená",J743,0)</f>
        <v>0</v>
      </c>
      <c r="BI743" s="188">
        <f>IF(N743="nulová",J743,0)</f>
        <v>0</v>
      </c>
      <c r="BJ743" s="19" t="s">
        <v>89</v>
      </c>
      <c r="BK743" s="188">
        <f>ROUND(I743*H743,2)</f>
        <v>0</v>
      </c>
      <c r="BL743" s="19" t="s">
        <v>140</v>
      </c>
      <c r="BM743" s="187" t="s">
        <v>803</v>
      </c>
    </row>
    <row r="744" spans="1:65" s="2" customFormat="1">
      <c r="A744" s="37"/>
      <c r="B744" s="38"/>
      <c r="C744" s="39"/>
      <c r="D744" s="189" t="s">
        <v>142</v>
      </c>
      <c r="E744" s="39"/>
      <c r="F744" s="190" t="s">
        <v>802</v>
      </c>
      <c r="G744" s="39"/>
      <c r="H744" s="39"/>
      <c r="I744" s="191"/>
      <c r="J744" s="39"/>
      <c r="K744" s="39"/>
      <c r="L744" s="42"/>
      <c r="M744" s="192"/>
      <c r="N744" s="193"/>
      <c r="O744" s="67"/>
      <c r="P744" s="67"/>
      <c r="Q744" s="67"/>
      <c r="R744" s="67"/>
      <c r="S744" s="67"/>
      <c r="T744" s="68"/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T744" s="19" t="s">
        <v>142</v>
      </c>
      <c r="AU744" s="19" t="s">
        <v>91</v>
      </c>
    </row>
    <row r="745" spans="1:65" s="13" customFormat="1">
      <c r="B745" s="196"/>
      <c r="C745" s="197"/>
      <c r="D745" s="189" t="s">
        <v>146</v>
      </c>
      <c r="E745" s="198" t="s">
        <v>35</v>
      </c>
      <c r="F745" s="199" t="s">
        <v>804</v>
      </c>
      <c r="G745" s="197"/>
      <c r="H745" s="200">
        <v>2</v>
      </c>
      <c r="I745" s="201"/>
      <c r="J745" s="197"/>
      <c r="K745" s="197"/>
      <c r="L745" s="202"/>
      <c r="M745" s="203"/>
      <c r="N745" s="204"/>
      <c r="O745" s="204"/>
      <c r="P745" s="204"/>
      <c r="Q745" s="204"/>
      <c r="R745" s="204"/>
      <c r="S745" s="204"/>
      <c r="T745" s="205"/>
      <c r="AT745" s="206" t="s">
        <v>146</v>
      </c>
      <c r="AU745" s="206" t="s">
        <v>91</v>
      </c>
      <c r="AV745" s="13" t="s">
        <v>91</v>
      </c>
      <c r="AW745" s="13" t="s">
        <v>41</v>
      </c>
      <c r="AX745" s="13" t="s">
        <v>81</v>
      </c>
      <c r="AY745" s="206" t="s">
        <v>133</v>
      </c>
    </row>
    <row r="746" spans="1:65" s="14" customFormat="1">
      <c r="B746" s="207"/>
      <c r="C746" s="208"/>
      <c r="D746" s="189" t="s">
        <v>146</v>
      </c>
      <c r="E746" s="209" t="s">
        <v>35</v>
      </c>
      <c r="F746" s="210" t="s">
        <v>148</v>
      </c>
      <c r="G746" s="208"/>
      <c r="H746" s="211">
        <v>2</v>
      </c>
      <c r="I746" s="212"/>
      <c r="J746" s="208"/>
      <c r="K746" s="208"/>
      <c r="L746" s="213"/>
      <c r="M746" s="214"/>
      <c r="N746" s="215"/>
      <c r="O746" s="215"/>
      <c r="P746" s="215"/>
      <c r="Q746" s="215"/>
      <c r="R746" s="215"/>
      <c r="S746" s="215"/>
      <c r="T746" s="216"/>
      <c r="AT746" s="217" t="s">
        <v>146</v>
      </c>
      <c r="AU746" s="217" t="s">
        <v>91</v>
      </c>
      <c r="AV746" s="14" t="s">
        <v>140</v>
      </c>
      <c r="AW746" s="14" t="s">
        <v>41</v>
      </c>
      <c r="AX746" s="14" t="s">
        <v>89</v>
      </c>
      <c r="AY746" s="217" t="s">
        <v>133</v>
      </c>
    </row>
    <row r="747" spans="1:65" s="2" customFormat="1" ht="33" customHeight="1">
      <c r="A747" s="37"/>
      <c r="B747" s="38"/>
      <c r="C747" s="176" t="s">
        <v>805</v>
      </c>
      <c r="D747" s="176" t="s">
        <v>135</v>
      </c>
      <c r="E747" s="177" t="s">
        <v>806</v>
      </c>
      <c r="F747" s="178" t="s">
        <v>807</v>
      </c>
      <c r="G747" s="179" t="s">
        <v>138</v>
      </c>
      <c r="H747" s="180">
        <v>2</v>
      </c>
      <c r="I747" s="181"/>
      <c r="J747" s="182">
        <f>ROUND(I747*H747,2)</f>
        <v>0</v>
      </c>
      <c r="K747" s="178" t="s">
        <v>139</v>
      </c>
      <c r="L747" s="42"/>
      <c r="M747" s="183" t="s">
        <v>35</v>
      </c>
      <c r="N747" s="184" t="s">
        <v>52</v>
      </c>
      <c r="O747" s="67"/>
      <c r="P747" s="185">
        <f>O747*H747</f>
        <v>0</v>
      </c>
      <c r="Q747" s="185">
        <v>1.0000000000000001E-5</v>
      </c>
      <c r="R747" s="185">
        <f>Q747*H747</f>
        <v>2.0000000000000002E-5</v>
      </c>
      <c r="S747" s="185">
        <v>0</v>
      </c>
      <c r="T747" s="186">
        <f>S747*H747</f>
        <v>0</v>
      </c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R747" s="187" t="s">
        <v>140</v>
      </c>
      <c r="AT747" s="187" t="s">
        <v>135</v>
      </c>
      <c r="AU747" s="187" t="s">
        <v>91</v>
      </c>
      <c r="AY747" s="19" t="s">
        <v>133</v>
      </c>
      <c r="BE747" s="188">
        <f>IF(N747="základní",J747,0)</f>
        <v>0</v>
      </c>
      <c r="BF747" s="188">
        <f>IF(N747="snížená",J747,0)</f>
        <v>0</v>
      </c>
      <c r="BG747" s="188">
        <f>IF(N747="zákl. přenesená",J747,0)</f>
        <v>0</v>
      </c>
      <c r="BH747" s="188">
        <f>IF(N747="sníž. přenesená",J747,0)</f>
        <v>0</v>
      </c>
      <c r="BI747" s="188">
        <f>IF(N747="nulová",J747,0)</f>
        <v>0</v>
      </c>
      <c r="BJ747" s="19" t="s">
        <v>89</v>
      </c>
      <c r="BK747" s="188">
        <f>ROUND(I747*H747,2)</f>
        <v>0</v>
      </c>
      <c r="BL747" s="19" t="s">
        <v>140</v>
      </c>
      <c r="BM747" s="187" t="s">
        <v>808</v>
      </c>
    </row>
    <row r="748" spans="1:65" s="2" customFormat="1" ht="19.2">
      <c r="A748" s="37"/>
      <c r="B748" s="38"/>
      <c r="C748" s="39"/>
      <c r="D748" s="189" t="s">
        <v>142</v>
      </c>
      <c r="E748" s="39"/>
      <c r="F748" s="190" t="s">
        <v>807</v>
      </c>
      <c r="G748" s="39"/>
      <c r="H748" s="39"/>
      <c r="I748" s="191"/>
      <c r="J748" s="39"/>
      <c r="K748" s="39"/>
      <c r="L748" s="42"/>
      <c r="M748" s="192"/>
      <c r="N748" s="193"/>
      <c r="O748" s="67"/>
      <c r="P748" s="67"/>
      <c r="Q748" s="67"/>
      <c r="R748" s="67"/>
      <c r="S748" s="67"/>
      <c r="T748" s="68"/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T748" s="19" t="s">
        <v>142</v>
      </c>
      <c r="AU748" s="19" t="s">
        <v>91</v>
      </c>
    </row>
    <row r="749" spans="1:65" s="13" customFormat="1">
      <c r="B749" s="196"/>
      <c r="C749" s="197"/>
      <c r="D749" s="189" t="s">
        <v>146</v>
      </c>
      <c r="E749" s="198" t="s">
        <v>35</v>
      </c>
      <c r="F749" s="199" t="s">
        <v>809</v>
      </c>
      <c r="G749" s="197"/>
      <c r="H749" s="200">
        <v>2</v>
      </c>
      <c r="I749" s="201"/>
      <c r="J749" s="197"/>
      <c r="K749" s="197"/>
      <c r="L749" s="202"/>
      <c r="M749" s="203"/>
      <c r="N749" s="204"/>
      <c r="O749" s="204"/>
      <c r="P749" s="204"/>
      <c r="Q749" s="204"/>
      <c r="R749" s="204"/>
      <c r="S749" s="204"/>
      <c r="T749" s="205"/>
      <c r="AT749" s="206" t="s">
        <v>146</v>
      </c>
      <c r="AU749" s="206" t="s">
        <v>91</v>
      </c>
      <c r="AV749" s="13" t="s">
        <v>91</v>
      </c>
      <c r="AW749" s="13" t="s">
        <v>41</v>
      </c>
      <c r="AX749" s="13" t="s">
        <v>81</v>
      </c>
      <c r="AY749" s="206" t="s">
        <v>133</v>
      </c>
    </row>
    <row r="750" spans="1:65" s="14" customFormat="1">
      <c r="B750" s="207"/>
      <c r="C750" s="208"/>
      <c r="D750" s="189" t="s">
        <v>146</v>
      </c>
      <c r="E750" s="209" t="s">
        <v>35</v>
      </c>
      <c r="F750" s="210" t="s">
        <v>148</v>
      </c>
      <c r="G750" s="208"/>
      <c r="H750" s="211">
        <v>2</v>
      </c>
      <c r="I750" s="212"/>
      <c r="J750" s="208"/>
      <c r="K750" s="208"/>
      <c r="L750" s="213"/>
      <c r="M750" s="214"/>
      <c r="N750" s="215"/>
      <c r="O750" s="215"/>
      <c r="P750" s="215"/>
      <c r="Q750" s="215"/>
      <c r="R750" s="215"/>
      <c r="S750" s="215"/>
      <c r="T750" s="216"/>
      <c r="AT750" s="217" t="s">
        <v>146</v>
      </c>
      <c r="AU750" s="217" t="s">
        <v>91</v>
      </c>
      <c r="AV750" s="14" t="s">
        <v>140</v>
      </c>
      <c r="AW750" s="14" t="s">
        <v>41</v>
      </c>
      <c r="AX750" s="14" t="s">
        <v>89</v>
      </c>
      <c r="AY750" s="217" t="s">
        <v>133</v>
      </c>
    </row>
    <row r="751" spans="1:65" s="2" customFormat="1" ht="24.15" customHeight="1">
      <c r="A751" s="37"/>
      <c r="B751" s="38"/>
      <c r="C751" s="239" t="s">
        <v>810</v>
      </c>
      <c r="D751" s="239" t="s">
        <v>514</v>
      </c>
      <c r="E751" s="240" t="s">
        <v>811</v>
      </c>
      <c r="F751" s="241" t="s">
        <v>812</v>
      </c>
      <c r="G751" s="242" t="s">
        <v>138</v>
      </c>
      <c r="H751" s="243">
        <v>2</v>
      </c>
      <c r="I751" s="244"/>
      <c r="J751" s="245">
        <f>ROUND(I751*H751,2)</f>
        <v>0</v>
      </c>
      <c r="K751" s="241" t="s">
        <v>139</v>
      </c>
      <c r="L751" s="246"/>
      <c r="M751" s="247" t="s">
        <v>35</v>
      </c>
      <c r="N751" s="248" t="s">
        <v>52</v>
      </c>
      <c r="O751" s="67"/>
      <c r="P751" s="185">
        <f>O751*H751</f>
        <v>0</v>
      </c>
      <c r="Q751" s="185">
        <v>0</v>
      </c>
      <c r="R751" s="185">
        <f>Q751*H751</f>
        <v>0</v>
      </c>
      <c r="S751" s="185">
        <v>0</v>
      </c>
      <c r="T751" s="186">
        <f>S751*H751</f>
        <v>0</v>
      </c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R751" s="187" t="s">
        <v>184</v>
      </c>
      <c r="AT751" s="187" t="s">
        <v>514</v>
      </c>
      <c r="AU751" s="187" t="s">
        <v>91</v>
      </c>
      <c r="AY751" s="19" t="s">
        <v>133</v>
      </c>
      <c r="BE751" s="188">
        <f>IF(N751="základní",J751,0)</f>
        <v>0</v>
      </c>
      <c r="BF751" s="188">
        <f>IF(N751="snížená",J751,0)</f>
        <v>0</v>
      </c>
      <c r="BG751" s="188">
        <f>IF(N751="zákl. přenesená",J751,0)</f>
        <v>0</v>
      </c>
      <c r="BH751" s="188">
        <f>IF(N751="sníž. přenesená",J751,0)</f>
        <v>0</v>
      </c>
      <c r="BI751" s="188">
        <f>IF(N751="nulová",J751,0)</f>
        <v>0</v>
      </c>
      <c r="BJ751" s="19" t="s">
        <v>89</v>
      </c>
      <c r="BK751" s="188">
        <f>ROUND(I751*H751,2)</f>
        <v>0</v>
      </c>
      <c r="BL751" s="19" t="s">
        <v>140</v>
      </c>
      <c r="BM751" s="187" t="s">
        <v>813</v>
      </c>
    </row>
    <row r="752" spans="1:65" s="2" customFormat="1">
      <c r="A752" s="37"/>
      <c r="B752" s="38"/>
      <c r="C752" s="39"/>
      <c r="D752" s="189" t="s">
        <v>142</v>
      </c>
      <c r="E752" s="39"/>
      <c r="F752" s="190" t="s">
        <v>812</v>
      </c>
      <c r="G752" s="39"/>
      <c r="H752" s="39"/>
      <c r="I752" s="191"/>
      <c r="J752" s="39"/>
      <c r="K752" s="39"/>
      <c r="L752" s="42"/>
      <c r="M752" s="192"/>
      <c r="N752" s="193"/>
      <c r="O752" s="67"/>
      <c r="P752" s="67"/>
      <c r="Q752" s="67"/>
      <c r="R752" s="67"/>
      <c r="S752" s="67"/>
      <c r="T752" s="68"/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T752" s="19" t="s">
        <v>142</v>
      </c>
      <c r="AU752" s="19" t="s">
        <v>91</v>
      </c>
    </row>
    <row r="753" spans="1:65" s="13" customFormat="1">
      <c r="B753" s="196"/>
      <c r="C753" s="197"/>
      <c r="D753" s="189" t="s">
        <v>146</v>
      </c>
      <c r="E753" s="198" t="s">
        <v>35</v>
      </c>
      <c r="F753" s="199" t="s">
        <v>809</v>
      </c>
      <c r="G753" s="197"/>
      <c r="H753" s="200">
        <v>2</v>
      </c>
      <c r="I753" s="201"/>
      <c r="J753" s="197"/>
      <c r="K753" s="197"/>
      <c r="L753" s="202"/>
      <c r="M753" s="203"/>
      <c r="N753" s="204"/>
      <c r="O753" s="204"/>
      <c r="P753" s="204"/>
      <c r="Q753" s="204"/>
      <c r="R753" s="204"/>
      <c r="S753" s="204"/>
      <c r="T753" s="205"/>
      <c r="AT753" s="206" t="s">
        <v>146</v>
      </c>
      <c r="AU753" s="206" t="s">
        <v>91</v>
      </c>
      <c r="AV753" s="13" t="s">
        <v>91</v>
      </c>
      <c r="AW753" s="13" t="s">
        <v>41</v>
      </c>
      <c r="AX753" s="13" t="s">
        <v>81</v>
      </c>
      <c r="AY753" s="206" t="s">
        <v>133</v>
      </c>
    </row>
    <row r="754" spans="1:65" s="14" customFormat="1">
      <c r="B754" s="207"/>
      <c r="C754" s="208"/>
      <c r="D754" s="189" t="s">
        <v>146</v>
      </c>
      <c r="E754" s="209" t="s">
        <v>35</v>
      </c>
      <c r="F754" s="210" t="s">
        <v>148</v>
      </c>
      <c r="G754" s="208"/>
      <c r="H754" s="211">
        <v>2</v>
      </c>
      <c r="I754" s="212"/>
      <c r="J754" s="208"/>
      <c r="K754" s="208"/>
      <c r="L754" s="213"/>
      <c r="M754" s="214"/>
      <c r="N754" s="215"/>
      <c r="O754" s="215"/>
      <c r="P754" s="215"/>
      <c r="Q754" s="215"/>
      <c r="R754" s="215"/>
      <c r="S754" s="215"/>
      <c r="T754" s="216"/>
      <c r="AT754" s="217" t="s">
        <v>146</v>
      </c>
      <c r="AU754" s="217" t="s">
        <v>91</v>
      </c>
      <c r="AV754" s="14" t="s">
        <v>140</v>
      </c>
      <c r="AW754" s="14" t="s">
        <v>41</v>
      </c>
      <c r="AX754" s="14" t="s">
        <v>89</v>
      </c>
      <c r="AY754" s="217" t="s">
        <v>133</v>
      </c>
    </row>
    <row r="755" spans="1:65" s="2" customFormat="1" ht="16.5" customHeight="1">
      <c r="A755" s="37"/>
      <c r="B755" s="38"/>
      <c r="C755" s="176" t="s">
        <v>814</v>
      </c>
      <c r="D755" s="176" t="s">
        <v>135</v>
      </c>
      <c r="E755" s="177" t="s">
        <v>815</v>
      </c>
      <c r="F755" s="178" t="s">
        <v>816</v>
      </c>
      <c r="G755" s="179" t="s">
        <v>138</v>
      </c>
      <c r="H755" s="180">
        <v>2</v>
      </c>
      <c r="I755" s="181"/>
      <c r="J755" s="182">
        <f>ROUND(I755*H755,2)</f>
        <v>0</v>
      </c>
      <c r="K755" s="178" t="s">
        <v>139</v>
      </c>
      <c r="L755" s="42"/>
      <c r="M755" s="183" t="s">
        <v>35</v>
      </c>
      <c r="N755" s="184" t="s">
        <v>52</v>
      </c>
      <c r="O755" s="67"/>
      <c r="P755" s="185">
        <f>O755*H755</f>
        <v>0</v>
      </c>
      <c r="Q755" s="185">
        <v>0</v>
      </c>
      <c r="R755" s="185">
        <f>Q755*H755</f>
        <v>0</v>
      </c>
      <c r="S755" s="185">
        <v>0</v>
      </c>
      <c r="T755" s="186">
        <f>S755*H755</f>
        <v>0</v>
      </c>
      <c r="U755" s="37"/>
      <c r="V755" s="37"/>
      <c r="W755" s="37"/>
      <c r="X755" s="37"/>
      <c r="Y755" s="37"/>
      <c r="Z755" s="37"/>
      <c r="AA755" s="37"/>
      <c r="AB755" s="37"/>
      <c r="AC755" s="37"/>
      <c r="AD755" s="37"/>
      <c r="AE755" s="37"/>
      <c r="AR755" s="187" t="s">
        <v>140</v>
      </c>
      <c r="AT755" s="187" t="s">
        <v>135</v>
      </c>
      <c r="AU755" s="187" t="s">
        <v>91</v>
      </c>
      <c r="AY755" s="19" t="s">
        <v>133</v>
      </c>
      <c r="BE755" s="188">
        <f>IF(N755="základní",J755,0)</f>
        <v>0</v>
      </c>
      <c r="BF755" s="188">
        <f>IF(N755="snížená",J755,0)</f>
        <v>0</v>
      </c>
      <c r="BG755" s="188">
        <f>IF(N755="zákl. přenesená",J755,0)</f>
        <v>0</v>
      </c>
      <c r="BH755" s="188">
        <f>IF(N755="sníž. přenesená",J755,0)</f>
        <v>0</v>
      </c>
      <c r="BI755" s="188">
        <f>IF(N755="nulová",J755,0)</f>
        <v>0</v>
      </c>
      <c r="BJ755" s="19" t="s">
        <v>89</v>
      </c>
      <c r="BK755" s="188">
        <f>ROUND(I755*H755,2)</f>
        <v>0</v>
      </c>
      <c r="BL755" s="19" t="s">
        <v>140</v>
      </c>
      <c r="BM755" s="187" t="s">
        <v>817</v>
      </c>
    </row>
    <row r="756" spans="1:65" s="2" customFormat="1">
      <c r="A756" s="37"/>
      <c r="B756" s="38"/>
      <c r="C756" s="39"/>
      <c r="D756" s="189" t="s">
        <v>142</v>
      </c>
      <c r="E756" s="39"/>
      <c r="F756" s="190" t="s">
        <v>816</v>
      </c>
      <c r="G756" s="39"/>
      <c r="H756" s="39"/>
      <c r="I756" s="191"/>
      <c r="J756" s="39"/>
      <c r="K756" s="39"/>
      <c r="L756" s="42"/>
      <c r="M756" s="192"/>
      <c r="N756" s="193"/>
      <c r="O756" s="67"/>
      <c r="P756" s="67"/>
      <c r="Q756" s="67"/>
      <c r="R756" s="67"/>
      <c r="S756" s="67"/>
      <c r="T756" s="68"/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T756" s="19" t="s">
        <v>142</v>
      </c>
      <c r="AU756" s="19" t="s">
        <v>91</v>
      </c>
    </row>
    <row r="757" spans="1:65" s="13" customFormat="1">
      <c r="B757" s="196"/>
      <c r="C757" s="197"/>
      <c r="D757" s="189" t="s">
        <v>146</v>
      </c>
      <c r="E757" s="198" t="s">
        <v>35</v>
      </c>
      <c r="F757" s="199" t="s">
        <v>809</v>
      </c>
      <c r="G757" s="197"/>
      <c r="H757" s="200">
        <v>2</v>
      </c>
      <c r="I757" s="201"/>
      <c r="J757" s="197"/>
      <c r="K757" s="197"/>
      <c r="L757" s="202"/>
      <c r="M757" s="203"/>
      <c r="N757" s="204"/>
      <c r="O757" s="204"/>
      <c r="P757" s="204"/>
      <c r="Q757" s="204"/>
      <c r="R757" s="204"/>
      <c r="S757" s="204"/>
      <c r="T757" s="205"/>
      <c r="AT757" s="206" t="s">
        <v>146</v>
      </c>
      <c r="AU757" s="206" t="s">
        <v>91</v>
      </c>
      <c r="AV757" s="13" t="s">
        <v>91</v>
      </c>
      <c r="AW757" s="13" t="s">
        <v>41</v>
      </c>
      <c r="AX757" s="13" t="s">
        <v>81</v>
      </c>
      <c r="AY757" s="206" t="s">
        <v>133</v>
      </c>
    </row>
    <row r="758" spans="1:65" s="14" customFormat="1">
      <c r="B758" s="207"/>
      <c r="C758" s="208"/>
      <c r="D758" s="189" t="s">
        <v>146</v>
      </c>
      <c r="E758" s="209" t="s">
        <v>35</v>
      </c>
      <c r="F758" s="210" t="s">
        <v>148</v>
      </c>
      <c r="G758" s="208"/>
      <c r="H758" s="211">
        <v>2</v>
      </c>
      <c r="I758" s="212"/>
      <c r="J758" s="208"/>
      <c r="K758" s="208"/>
      <c r="L758" s="213"/>
      <c r="M758" s="214"/>
      <c r="N758" s="215"/>
      <c r="O758" s="215"/>
      <c r="P758" s="215"/>
      <c r="Q758" s="215"/>
      <c r="R758" s="215"/>
      <c r="S758" s="215"/>
      <c r="T758" s="216"/>
      <c r="AT758" s="217" t="s">
        <v>146</v>
      </c>
      <c r="AU758" s="217" t="s">
        <v>91</v>
      </c>
      <c r="AV758" s="14" t="s">
        <v>140</v>
      </c>
      <c r="AW758" s="14" t="s">
        <v>41</v>
      </c>
      <c r="AX758" s="14" t="s">
        <v>89</v>
      </c>
      <c r="AY758" s="217" t="s">
        <v>133</v>
      </c>
    </row>
    <row r="759" spans="1:65" s="2" customFormat="1" ht="16.5" customHeight="1">
      <c r="A759" s="37"/>
      <c r="B759" s="38"/>
      <c r="C759" s="239" t="s">
        <v>818</v>
      </c>
      <c r="D759" s="239" t="s">
        <v>514</v>
      </c>
      <c r="E759" s="240" t="s">
        <v>819</v>
      </c>
      <c r="F759" s="241" t="s">
        <v>820</v>
      </c>
      <c r="G759" s="242" t="s">
        <v>138</v>
      </c>
      <c r="H759" s="243">
        <v>2</v>
      </c>
      <c r="I759" s="244"/>
      <c r="J759" s="245">
        <f>ROUND(I759*H759,2)</f>
        <v>0</v>
      </c>
      <c r="K759" s="241" t="s">
        <v>139</v>
      </c>
      <c r="L759" s="246"/>
      <c r="M759" s="247" t="s">
        <v>35</v>
      </c>
      <c r="N759" s="248" t="s">
        <v>52</v>
      </c>
      <c r="O759" s="67"/>
      <c r="P759" s="185">
        <f>O759*H759</f>
        <v>0</v>
      </c>
      <c r="Q759" s="185">
        <v>0</v>
      </c>
      <c r="R759" s="185">
        <f>Q759*H759</f>
        <v>0</v>
      </c>
      <c r="S759" s="185">
        <v>0</v>
      </c>
      <c r="T759" s="186">
        <f>S759*H759</f>
        <v>0</v>
      </c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R759" s="187" t="s">
        <v>184</v>
      </c>
      <c r="AT759" s="187" t="s">
        <v>514</v>
      </c>
      <c r="AU759" s="187" t="s">
        <v>91</v>
      </c>
      <c r="AY759" s="19" t="s">
        <v>133</v>
      </c>
      <c r="BE759" s="188">
        <f>IF(N759="základní",J759,0)</f>
        <v>0</v>
      </c>
      <c r="BF759" s="188">
        <f>IF(N759="snížená",J759,0)</f>
        <v>0</v>
      </c>
      <c r="BG759" s="188">
        <f>IF(N759="zákl. přenesená",J759,0)</f>
        <v>0</v>
      </c>
      <c r="BH759" s="188">
        <f>IF(N759="sníž. přenesená",J759,0)</f>
        <v>0</v>
      </c>
      <c r="BI759" s="188">
        <f>IF(N759="nulová",J759,0)</f>
        <v>0</v>
      </c>
      <c r="BJ759" s="19" t="s">
        <v>89</v>
      </c>
      <c r="BK759" s="188">
        <f>ROUND(I759*H759,2)</f>
        <v>0</v>
      </c>
      <c r="BL759" s="19" t="s">
        <v>140</v>
      </c>
      <c r="BM759" s="187" t="s">
        <v>821</v>
      </c>
    </row>
    <row r="760" spans="1:65" s="2" customFormat="1">
      <c r="A760" s="37"/>
      <c r="B760" s="38"/>
      <c r="C760" s="39"/>
      <c r="D760" s="189" t="s">
        <v>142</v>
      </c>
      <c r="E760" s="39"/>
      <c r="F760" s="190" t="s">
        <v>820</v>
      </c>
      <c r="G760" s="39"/>
      <c r="H760" s="39"/>
      <c r="I760" s="191"/>
      <c r="J760" s="39"/>
      <c r="K760" s="39"/>
      <c r="L760" s="42"/>
      <c r="M760" s="192"/>
      <c r="N760" s="193"/>
      <c r="O760" s="67"/>
      <c r="P760" s="67"/>
      <c r="Q760" s="67"/>
      <c r="R760" s="67"/>
      <c r="S760" s="67"/>
      <c r="T760" s="68"/>
      <c r="U760" s="37"/>
      <c r="V760" s="37"/>
      <c r="W760" s="37"/>
      <c r="X760" s="37"/>
      <c r="Y760" s="37"/>
      <c r="Z760" s="37"/>
      <c r="AA760" s="37"/>
      <c r="AB760" s="37"/>
      <c r="AC760" s="37"/>
      <c r="AD760" s="37"/>
      <c r="AE760" s="37"/>
      <c r="AT760" s="19" t="s">
        <v>142</v>
      </c>
      <c r="AU760" s="19" t="s">
        <v>91</v>
      </c>
    </row>
    <row r="761" spans="1:65" s="13" customFormat="1">
      <c r="B761" s="196"/>
      <c r="C761" s="197"/>
      <c r="D761" s="189" t="s">
        <v>146</v>
      </c>
      <c r="E761" s="198" t="s">
        <v>35</v>
      </c>
      <c r="F761" s="199" t="s">
        <v>241</v>
      </c>
      <c r="G761" s="197"/>
      <c r="H761" s="200">
        <v>2</v>
      </c>
      <c r="I761" s="201"/>
      <c r="J761" s="197"/>
      <c r="K761" s="197"/>
      <c r="L761" s="202"/>
      <c r="M761" s="203"/>
      <c r="N761" s="204"/>
      <c r="O761" s="204"/>
      <c r="P761" s="204"/>
      <c r="Q761" s="204"/>
      <c r="R761" s="204"/>
      <c r="S761" s="204"/>
      <c r="T761" s="205"/>
      <c r="AT761" s="206" t="s">
        <v>146</v>
      </c>
      <c r="AU761" s="206" t="s">
        <v>91</v>
      </c>
      <c r="AV761" s="13" t="s">
        <v>91</v>
      </c>
      <c r="AW761" s="13" t="s">
        <v>41</v>
      </c>
      <c r="AX761" s="13" t="s">
        <v>81</v>
      </c>
      <c r="AY761" s="206" t="s">
        <v>133</v>
      </c>
    </row>
    <row r="762" spans="1:65" s="14" customFormat="1">
      <c r="B762" s="207"/>
      <c r="C762" s="208"/>
      <c r="D762" s="189" t="s">
        <v>146</v>
      </c>
      <c r="E762" s="209" t="s">
        <v>35</v>
      </c>
      <c r="F762" s="210" t="s">
        <v>148</v>
      </c>
      <c r="G762" s="208"/>
      <c r="H762" s="211">
        <v>2</v>
      </c>
      <c r="I762" s="212"/>
      <c r="J762" s="208"/>
      <c r="K762" s="208"/>
      <c r="L762" s="213"/>
      <c r="M762" s="214"/>
      <c r="N762" s="215"/>
      <c r="O762" s="215"/>
      <c r="P762" s="215"/>
      <c r="Q762" s="215"/>
      <c r="R762" s="215"/>
      <c r="S762" s="215"/>
      <c r="T762" s="216"/>
      <c r="AT762" s="217" t="s">
        <v>146</v>
      </c>
      <c r="AU762" s="217" t="s">
        <v>91</v>
      </c>
      <c r="AV762" s="14" t="s">
        <v>140</v>
      </c>
      <c r="AW762" s="14" t="s">
        <v>41</v>
      </c>
      <c r="AX762" s="14" t="s">
        <v>89</v>
      </c>
      <c r="AY762" s="217" t="s">
        <v>133</v>
      </c>
    </row>
    <row r="763" spans="1:65" s="2" customFormat="1" ht="33" customHeight="1">
      <c r="A763" s="37"/>
      <c r="B763" s="38"/>
      <c r="C763" s="176" t="s">
        <v>575</v>
      </c>
      <c r="D763" s="176" t="s">
        <v>135</v>
      </c>
      <c r="E763" s="177" t="s">
        <v>822</v>
      </c>
      <c r="F763" s="178" t="s">
        <v>823</v>
      </c>
      <c r="G763" s="179" t="s">
        <v>138</v>
      </c>
      <c r="H763" s="180">
        <v>1</v>
      </c>
      <c r="I763" s="181"/>
      <c r="J763" s="182">
        <f>ROUND(I763*H763,2)</f>
        <v>0</v>
      </c>
      <c r="K763" s="178" t="s">
        <v>139</v>
      </c>
      <c r="L763" s="42"/>
      <c r="M763" s="183" t="s">
        <v>35</v>
      </c>
      <c r="N763" s="184" t="s">
        <v>52</v>
      </c>
      <c r="O763" s="67"/>
      <c r="P763" s="185">
        <f>O763*H763</f>
        <v>0</v>
      </c>
      <c r="Q763" s="185">
        <v>1.0000000000000001E-5</v>
      </c>
      <c r="R763" s="185">
        <f>Q763*H763</f>
        <v>1.0000000000000001E-5</v>
      </c>
      <c r="S763" s="185">
        <v>0</v>
      </c>
      <c r="T763" s="186">
        <f>S763*H763</f>
        <v>0</v>
      </c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R763" s="187" t="s">
        <v>140</v>
      </c>
      <c r="AT763" s="187" t="s">
        <v>135</v>
      </c>
      <c r="AU763" s="187" t="s">
        <v>91</v>
      </c>
      <c r="AY763" s="19" t="s">
        <v>133</v>
      </c>
      <c r="BE763" s="188">
        <f>IF(N763="základní",J763,0)</f>
        <v>0</v>
      </c>
      <c r="BF763" s="188">
        <f>IF(N763="snížená",J763,0)</f>
        <v>0</v>
      </c>
      <c r="BG763" s="188">
        <f>IF(N763="zákl. přenesená",J763,0)</f>
        <v>0</v>
      </c>
      <c r="BH763" s="188">
        <f>IF(N763="sníž. přenesená",J763,0)</f>
        <v>0</v>
      </c>
      <c r="BI763" s="188">
        <f>IF(N763="nulová",J763,0)</f>
        <v>0</v>
      </c>
      <c r="BJ763" s="19" t="s">
        <v>89</v>
      </c>
      <c r="BK763" s="188">
        <f>ROUND(I763*H763,2)</f>
        <v>0</v>
      </c>
      <c r="BL763" s="19" t="s">
        <v>140</v>
      </c>
      <c r="BM763" s="187" t="s">
        <v>824</v>
      </c>
    </row>
    <row r="764" spans="1:65" s="2" customFormat="1" ht="19.2">
      <c r="A764" s="37"/>
      <c r="B764" s="38"/>
      <c r="C764" s="39"/>
      <c r="D764" s="189" t="s">
        <v>142</v>
      </c>
      <c r="E764" s="39"/>
      <c r="F764" s="190" t="s">
        <v>823</v>
      </c>
      <c r="G764" s="39"/>
      <c r="H764" s="39"/>
      <c r="I764" s="191"/>
      <c r="J764" s="39"/>
      <c r="K764" s="39"/>
      <c r="L764" s="42"/>
      <c r="M764" s="192"/>
      <c r="N764" s="193"/>
      <c r="O764" s="67"/>
      <c r="P764" s="67"/>
      <c r="Q764" s="67"/>
      <c r="R764" s="67"/>
      <c r="S764" s="67"/>
      <c r="T764" s="68"/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T764" s="19" t="s">
        <v>142</v>
      </c>
      <c r="AU764" s="19" t="s">
        <v>91</v>
      </c>
    </row>
    <row r="765" spans="1:65" s="13" customFormat="1">
      <c r="B765" s="196"/>
      <c r="C765" s="197"/>
      <c r="D765" s="189" t="s">
        <v>146</v>
      </c>
      <c r="E765" s="198" t="s">
        <v>35</v>
      </c>
      <c r="F765" s="199" t="s">
        <v>825</v>
      </c>
      <c r="G765" s="197"/>
      <c r="H765" s="200">
        <v>1</v>
      </c>
      <c r="I765" s="201"/>
      <c r="J765" s="197"/>
      <c r="K765" s="197"/>
      <c r="L765" s="202"/>
      <c r="M765" s="203"/>
      <c r="N765" s="204"/>
      <c r="O765" s="204"/>
      <c r="P765" s="204"/>
      <c r="Q765" s="204"/>
      <c r="R765" s="204"/>
      <c r="S765" s="204"/>
      <c r="T765" s="205"/>
      <c r="AT765" s="206" t="s">
        <v>146</v>
      </c>
      <c r="AU765" s="206" t="s">
        <v>91</v>
      </c>
      <c r="AV765" s="13" t="s">
        <v>91</v>
      </c>
      <c r="AW765" s="13" t="s">
        <v>41</v>
      </c>
      <c r="AX765" s="13" t="s">
        <v>81</v>
      </c>
      <c r="AY765" s="206" t="s">
        <v>133</v>
      </c>
    </row>
    <row r="766" spans="1:65" s="14" customFormat="1">
      <c r="B766" s="207"/>
      <c r="C766" s="208"/>
      <c r="D766" s="189" t="s">
        <v>146</v>
      </c>
      <c r="E766" s="209" t="s">
        <v>35</v>
      </c>
      <c r="F766" s="210" t="s">
        <v>148</v>
      </c>
      <c r="G766" s="208"/>
      <c r="H766" s="211">
        <v>1</v>
      </c>
      <c r="I766" s="212"/>
      <c r="J766" s="208"/>
      <c r="K766" s="208"/>
      <c r="L766" s="213"/>
      <c r="M766" s="214"/>
      <c r="N766" s="215"/>
      <c r="O766" s="215"/>
      <c r="P766" s="215"/>
      <c r="Q766" s="215"/>
      <c r="R766" s="215"/>
      <c r="S766" s="215"/>
      <c r="T766" s="216"/>
      <c r="AT766" s="217" t="s">
        <v>146</v>
      </c>
      <c r="AU766" s="217" t="s">
        <v>91</v>
      </c>
      <c r="AV766" s="14" t="s">
        <v>140</v>
      </c>
      <c r="AW766" s="14" t="s">
        <v>41</v>
      </c>
      <c r="AX766" s="14" t="s">
        <v>89</v>
      </c>
      <c r="AY766" s="217" t="s">
        <v>133</v>
      </c>
    </row>
    <row r="767" spans="1:65" s="2" customFormat="1" ht="16.5" customHeight="1">
      <c r="A767" s="37"/>
      <c r="B767" s="38"/>
      <c r="C767" s="239" t="s">
        <v>826</v>
      </c>
      <c r="D767" s="239" t="s">
        <v>514</v>
      </c>
      <c r="E767" s="240" t="s">
        <v>827</v>
      </c>
      <c r="F767" s="241" t="s">
        <v>828</v>
      </c>
      <c r="G767" s="242" t="s">
        <v>138</v>
      </c>
      <c r="H767" s="243">
        <v>1</v>
      </c>
      <c r="I767" s="244"/>
      <c r="J767" s="245">
        <f>ROUND(I767*H767,2)</f>
        <v>0</v>
      </c>
      <c r="K767" s="241" t="s">
        <v>139</v>
      </c>
      <c r="L767" s="246"/>
      <c r="M767" s="247" t="s">
        <v>35</v>
      </c>
      <c r="N767" s="248" t="s">
        <v>52</v>
      </c>
      <c r="O767" s="67"/>
      <c r="P767" s="185">
        <f>O767*H767</f>
        <v>0</v>
      </c>
      <c r="Q767" s="185">
        <v>0</v>
      </c>
      <c r="R767" s="185">
        <f>Q767*H767</f>
        <v>0</v>
      </c>
      <c r="S767" s="185">
        <v>0</v>
      </c>
      <c r="T767" s="186">
        <f>S767*H767</f>
        <v>0</v>
      </c>
      <c r="U767" s="37"/>
      <c r="V767" s="37"/>
      <c r="W767" s="37"/>
      <c r="X767" s="37"/>
      <c r="Y767" s="37"/>
      <c r="Z767" s="37"/>
      <c r="AA767" s="37"/>
      <c r="AB767" s="37"/>
      <c r="AC767" s="37"/>
      <c r="AD767" s="37"/>
      <c r="AE767" s="37"/>
      <c r="AR767" s="187" t="s">
        <v>184</v>
      </c>
      <c r="AT767" s="187" t="s">
        <v>514</v>
      </c>
      <c r="AU767" s="187" t="s">
        <v>91</v>
      </c>
      <c r="AY767" s="19" t="s">
        <v>133</v>
      </c>
      <c r="BE767" s="188">
        <f>IF(N767="základní",J767,0)</f>
        <v>0</v>
      </c>
      <c r="BF767" s="188">
        <f>IF(N767="snížená",J767,0)</f>
        <v>0</v>
      </c>
      <c r="BG767" s="188">
        <f>IF(N767="zákl. přenesená",J767,0)</f>
        <v>0</v>
      </c>
      <c r="BH767" s="188">
        <f>IF(N767="sníž. přenesená",J767,0)</f>
        <v>0</v>
      </c>
      <c r="BI767" s="188">
        <f>IF(N767="nulová",J767,0)</f>
        <v>0</v>
      </c>
      <c r="BJ767" s="19" t="s">
        <v>89</v>
      </c>
      <c r="BK767" s="188">
        <f>ROUND(I767*H767,2)</f>
        <v>0</v>
      </c>
      <c r="BL767" s="19" t="s">
        <v>140</v>
      </c>
      <c r="BM767" s="187" t="s">
        <v>829</v>
      </c>
    </row>
    <row r="768" spans="1:65" s="2" customFormat="1">
      <c r="A768" s="37"/>
      <c r="B768" s="38"/>
      <c r="C768" s="39"/>
      <c r="D768" s="189" t="s">
        <v>142</v>
      </c>
      <c r="E768" s="39"/>
      <c r="F768" s="190" t="s">
        <v>828</v>
      </c>
      <c r="G768" s="39"/>
      <c r="H768" s="39"/>
      <c r="I768" s="191"/>
      <c r="J768" s="39"/>
      <c r="K768" s="39"/>
      <c r="L768" s="42"/>
      <c r="M768" s="192"/>
      <c r="N768" s="193"/>
      <c r="O768" s="67"/>
      <c r="P768" s="67"/>
      <c r="Q768" s="67"/>
      <c r="R768" s="67"/>
      <c r="S768" s="67"/>
      <c r="T768" s="68"/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T768" s="19" t="s">
        <v>142</v>
      </c>
      <c r="AU768" s="19" t="s">
        <v>91</v>
      </c>
    </row>
    <row r="769" spans="1:65" s="13" customFormat="1">
      <c r="B769" s="196"/>
      <c r="C769" s="197"/>
      <c r="D769" s="189" t="s">
        <v>146</v>
      </c>
      <c r="E769" s="198" t="s">
        <v>35</v>
      </c>
      <c r="F769" s="199" t="s">
        <v>825</v>
      </c>
      <c r="G769" s="197"/>
      <c r="H769" s="200">
        <v>1</v>
      </c>
      <c r="I769" s="201"/>
      <c r="J769" s="197"/>
      <c r="K769" s="197"/>
      <c r="L769" s="202"/>
      <c r="M769" s="203"/>
      <c r="N769" s="204"/>
      <c r="O769" s="204"/>
      <c r="P769" s="204"/>
      <c r="Q769" s="204"/>
      <c r="R769" s="204"/>
      <c r="S769" s="204"/>
      <c r="T769" s="205"/>
      <c r="AT769" s="206" t="s">
        <v>146</v>
      </c>
      <c r="AU769" s="206" t="s">
        <v>91</v>
      </c>
      <c r="AV769" s="13" t="s">
        <v>91</v>
      </c>
      <c r="AW769" s="13" t="s">
        <v>41</v>
      </c>
      <c r="AX769" s="13" t="s">
        <v>81</v>
      </c>
      <c r="AY769" s="206" t="s">
        <v>133</v>
      </c>
    </row>
    <row r="770" spans="1:65" s="14" customFormat="1">
      <c r="B770" s="207"/>
      <c r="C770" s="208"/>
      <c r="D770" s="189" t="s">
        <v>146</v>
      </c>
      <c r="E770" s="209" t="s">
        <v>35</v>
      </c>
      <c r="F770" s="210" t="s">
        <v>148</v>
      </c>
      <c r="G770" s="208"/>
      <c r="H770" s="211">
        <v>1</v>
      </c>
      <c r="I770" s="212"/>
      <c r="J770" s="208"/>
      <c r="K770" s="208"/>
      <c r="L770" s="213"/>
      <c r="M770" s="214"/>
      <c r="N770" s="215"/>
      <c r="O770" s="215"/>
      <c r="P770" s="215"/>
      <c r="Q770" s="215"/>
      <c r="R770" s="215"/>
      <c r="S770" s="215"/>
      <c r="T770" s="216"/>
      <c r="AT770" s="217" t="s">
        <v>146</v>
      </c>
      <c r="AU770" s="217" t="s">
        <v>91</v>
      </c>
      <c r="AV770" s="14" t="s">
        <v>140</v>
      </c>
      <c r="AW770" s="14" t="s">
        <v>41</v>
      </c>
      <c r="AX770" s="14" t="s">
        <v>89</v>
      </c>
      <c r="AY770" s="217" t="s">
        <v>133</v>
      </c>
    </row>
    <row r="771" spans="1:65" s="2" customFormat="1" ht="33" customHeight="1">
      <c r="A771" s="37"/>
      <c r="B771" s="38"/>
      <c r="C771" s="176" t="s">
        <v>580</v>
      </c>
      <c r="D771" s="176" t="s">
        <v>135</v>
      </c>
      <c r="E771" s="177" t="s">
        <v>830</v>
      </c>
      <c r="F771" s="178" t="s">
        <v>831</v>
      </c>
      <c r="G771" s="179" t="s">
        <v>138</v>
      </c>
      <c r="H771" s="180">
        <v>2</v>
      </c>
      <c r="I771" s="181"/>
      <c r="J771" s="182">
        <f>ROUND(I771*H771,2)</f>
        <v>0</v>
      </c>
      <c r="K771" s="178" t="s">
        <v>139</v>
      </c>
      <c r="L771" s="42"/>
      <c r="M771" s="183" t="s">
        <v>35</v>
      </c>
      <c r="N771" s="184" t="s">
        <v>52</v>
      </c>
      <c r="O771" s="67"/>
      <c r="P771" s="185">
        <f>O771*H771</f>
        <v>0</v>
      </c>
      <c r="Q771" s="185">
        <v>1.0000000000000001E-5</v>
      </c>
      <c r="R771" s="185">
        <f>Q771*H771</f>
        <v>2.0000000000000002E-5</v>
      </c>
      <c r="S771" s="185">
        <v>0</v>
      </c>
      <c r="T771" s="186">
        <f>S771*H771</f>
        <v>0</v>
      </c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R771" s="187" t="s">
        <v>140</v>
      </c>
      <c r="AT771" s="187" t="s">
        <v>135</v>
      </c>
      <c r="AU771" s="187" t="s">
        <v>91</v>
      </c>
      <c r="AY771" s="19" t="s">
        <v>133</v>
      </c>
      <c r="BE771" s="188">
        <f>IF(N771="základní",J771,0)</f>
        <v>0</v>
      </c>
      <c r="BF771" s="188">
        <f>IF(N771="snížená",J771,0)</f>
        <v>0</v>
      </c>
      <c r="BG771" s="188">
        <f>IF(N771="zákl. přenesená",J771,0)</f>
        <v>0</v>
      </c>
      <c r="BH771" s="188">
        <f>IF(N771="sníž. přenesená",J771,0)</f>
        <v>0</v>
      </c>
      <c r="BI771" s="188">
        <f>IF(N771="nulová",J771,0)</f>
        <v>0</v>
      </c>
      <c r="BJ771" s="19" t="s">
        <v>89</v>
      </c>
      <c r="BK771" s="188">
        <f>ROUND(I771*H771,2)</f>
        <v>0</v>
      </c>
      <c r="BL771" s="19" t="s">
        <v>140</v>
      </c>
      <c r="BM771" s="187" t="s">
        <v>832</v>
      </c>
    </row>
    <row r="772" spans="1:65" s="2" customFormat="1" ht="19.2">
      <c r="A772" s="37"/>
      <c r="B772" s="38"/>
      <c r="C772" s="39"/>
      <c r="D772" s="189" t="s">
        <v>142</v>
      </c>
      <c r="E772" s="39"/>
      <c r="F772" s="190" t="s">
        <v>831</v>
      </c>
      <c r="G772" s="39"/>
      <c r="H772" s="39"/>
      <c r="I772" s="191"/>
      <c r="J772" s="39"/>
      <c r="K772" s="39"/>
      <c r="L772" s="42"/>
      <c r="M772" s="192"/>
      <c r="N772" s="193"/>
      <c r="O772" s="67"/>
      <c r="P772" s="67"/>
      <c r="Q772" s="67"/>
      <c r="R772" s="67"/>
      <c r="S772" s="67"/>
      <c r="T772" s="68"/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T772" s="19" t="s">
        <v>142</v>
      </c>
      <c r="AU772" s="19" t="s">
        <v>91</v>
      </c>
    </row>
    <row r="773" spans="1:65" s="13" customFormat="1">
      <c r="B773" s="196"/>
      <c r="C773" s="197"/>
      <c r="D773" s="189" t="s">
        <v>146</v>
      </c>
      <c r="E773" s="198" t="s">
        <v>35</v>
      </c>
      <c r="F773" s="199" t="s">
        <v>833</v>
      </c>
      <c r="G773" s="197"/>
      <c r="H773" s="200">
        <v>2</v>
      </c>
      <c r="I773" s="201"/>
      <c r="J773" s="197"/>
      <c r="K773" s="197"/>
      <c r="L773" s="202"/>
      <c r="M773" s="203"/>
      <c r="N773" s="204"/>
      <c r="O773" s="204"/>
      <c r="P773" s="204"/>
      <c r="Q773" s="204"/>
      <c r="R773" s="204"/>
      <c r="S773" s="204"/>
      <c r="T773" s="205"/>
      <c r="AT773" s="206" t="s">
        <v>146</v>
      </c>
      <c r="AU773" s="206" t="s">
        <v>91</v>
      </c>
      <c r="AV773" s="13" t="s">
        <v>91</v>
      </c>
      <c r="AW773" s="13" t="s">
        <v>41</v>
      </c>
      <c r="AX773" s="13" t="s">
        <v>81</v>
      </c>
      <c r="AY773" s="206" t="s">
        <v>133</v>
      </c>
    </row>
    <row r="774" spans="1:65" s="14" customFormat="1">
      <c r="B774" s="207"/>
      <c r="C774" s="208"/>
      <c r="D774" s="189" t="s">
        <v>146</v>
      </c>
      <c r="E774" s="209" t="s">
        <v>35</v>
      </c>
      <c r="F774" s="210" t="s">
        <v>148</v>
      </c>
      <c r="G774" s="208"/>
      <c r="H774" s="211">
        <v>2</v>
      </c>
      <c r="I774" s="212"/>
      <c r="J774" s="208"/>
      <c r="K774" s="208"/>
      <c r="L774" s="213"/>
      <c r="M774" s="214"/>
      <c r="N774" s="215"/>
      <c r="O774" s="215"/>
      <c r="P774" s="215"/>
      <c r="Q774" s="215"/>
      <c r="R774" s="215"/>
      <c r="S774" s="215"/>
      <c r="T774" s="216"/>
      <c r="AT774" s="217" t="s">
        <v>146</v>
      </c>
      <c r="AU774" s="217" t="s">
        <v>91</v>
      </c>
      <c r="AV774" s="14" t="s">
        <v>140</v>
      </c>
      <c r="AW774" s="14" t="s">
        <v>41</v>
      </c>
      <c r="AX774" s="14" t="s">
        <v>89</v>
      </c>
      <c r="AY774" s="217" t="s">
        <v>133</v>
      </c>
    </row>
    <row r="775" spans="1:65" s="2" customFormat="1" ht="16.5" customHeight="1">
      <c r="A775" s="37"/>
      <c r="B775" s="38"/>
      <c r="C775" s="239" t="s">
        <v>834</v>
      </c>
      <c r="D775" s="239" t="s">
        <v>514</v>
      </c>
      <c r="E775" s="240" t="s">
        <v>835</v>
      </c>
      <c r="F775" s="241" t="s">
        <v>836</v>
      </c>
      <c r="G775" s="242" t="s">
        <v>138</v>
      </c>
      <c r="H775" s="243">
        <v>2</v>
      </c>
      <c r="I775" s="244"/>
      <c r="J775" s="245">
        <f>ROUND(I775*H775,2)</f>
        <v>0</v>
      </c>
      <c r="K775" s="241" t="s">
        <v>139</v>
      </c>
      <c r="L775" s="246"/>
      <c r="M775" s="247" t="s">
        <v>35</v>
      </c>
      <c r="N775" s="248" t="s">
        <v>52</v>
      </c>
      <c r="O775" s="67"/>
      <c r="P775" s="185">
        <f>O775*H775</f>
        <v>0</v>
      </c>
      <c r="Q775" s="185">
        <v>0</v>
      </c>
      <c r="R775" s="185">
        <f>Q775*H775</f>
        <v>0</v>
      </c>
      <c r="S775" s="185">
        <v>0</v>
      </c>
      <c r="T775" s="186">
        <f>S775*H775</f>
        <v>0</v>
      </c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R775" s="187" t="s">
        <v>184</v>
      </c>
      <c r="AT775" s="187" t="s">
        <v>514</v>
      </c>
      <c r="AU775" s="187" t="s">
        <v>91</v>
      </c>
      <c r="AY775" s="19" t="s">
        <v>133</v>
      </c>
      <c r="BE775" s="188">
        <f>IF(N775="základní",J775,0)</f>
        <v>0</v>
      </c>
      <c r="BF775" s="188">
        <f>IF(N775="snížená",J775,0)</f>
        <v>0</v>
      </c>
      <c r="BG775" s="188">
        <f>IF(N775="zákl. přenesená",J775,0)</f>
        <v>0</v>
      </c>
      <c r="BH775" s="188">
        <f>IF(N775="sníž. přenesená",J775,0)</f>
        <v>0</v>
      </c>
      <c r="BI775" s="188">
        <f>IF(N775="nulová",J775,0)</f>
        <v>0</v>
      </c>
      <c r="BJ775" s="19" t="s">
        <v>89</v>
      </c>
      <c r="BK775" s="188">
        <f>ROUND(I775*H775,2)</f>
        <v>0</v>
      </c>
      <c r="BL775" s="19" t="s">
        <v>140</v>
      </c>
      <c r="BM775" s="187" t="s">
        <v>837</v>
      </c>
    </row>
    <row r="776" spans="1:65" s="2" customFormat="1">
      <c r="A776" s="37"/>
      <c r="B776" s="38"/>
      <c r="C776" s="39"/>
      <c r="D776" s="189" t="s">
        <v>142</v>
      </c>
      <c r="E776" s="39"/>
      <c r="F776" s="190" t="s">
        <v>836</v>
      </c>
      <c r="G776" s="39"/>
      <c r="H776" s="39"/>
      <c r="I776" s="191"/>
      <c r="J776" s="39"/>
      <c r="K776" s="39"/>
      <c r="L776" s="42"/>
      <c r="M776" s="192"/>
      <c r="N776" s="193"/>
      <c r="O776" s="67"/>
      <c r="P776" s="67"/>
      <c r="Q776" s="67"/>
      <c r="R776" s="67"/>
      <c r="S776" s="67"/>
      <c r="T776" s="68"/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T776" s="19" t="s">
        <v>142</v>
      </c>
      <c r="AU776" s="19" t="s">
        <v>91</v>
      </c>
    </row>
    <row r="777" spans="1:65" s="13" customFormat="1">
      <c r="B777" s="196"/>
      <c r="C777" s="197"/>
      <c r="D777" s="189" t="s">
        <v>146</v>
      </c>
      <c r="E777" s="198" t="s">
        <v>35</v>
      </c>
      <c r="F777" s="199" t="s">
        <v>241</v>
      </c>
      <c r="G777" s="197"/>
      <c r="H777" s="200">
        <v>2</v>
      </c>
      <c r="I777" s="201"/>
      <c r="J777" s="197"/>
      <c r="K777" s="197"/>
      <c r="L777" s="202"/>
      <c r="M777" s="203"/>
      <c r="N777" s="204"/>
      <c r="O777" s="204"/>
      <c r="P777" s="204"/>
      <c r="Q777" s="204"/>
      <c r="R777" s="204"/>
      <c r="S777" s="204"/>
      <c r="T777" s="205"/>
      <c r="AT777" s="206" t="s">
        <v>146</v>
      </c>
      <c r="AU777" s="206" t="s">
        <v>91</v>
      </c>
      <c r="AV777" s="13" t="s">
        <v>91</v>
      </c>
      <c r="AW777" s="13" t="s">
        <v>41</v>
      </c>
      <c r="AX777" s="13" t="s">
        <v>81</v>
      </c>
      <c r="AY777" s="206" t="s">
        <v>133</v>
      </c>
    </row>
    <row r="778" spans="1:65" s="14" customFormat="1">
      <c r="B778" s="207"/>
      <c r="C778" s="208"/>
      <c r="D778" s="189" t="s">
        <v>146</v>
      </c>
      <c r="E778" s="209" t="s">
        <v>35</v>
      </c>
      <c r="F778" s="210" t="s">
        <v>148</v>
      </c>
      <c r="G778" s="208"/>
      <c r="H778" s="211">
        <v>2</v>
      </c>
      <c r="I778" s="212"/>
      <c r="J778" s="208"/>
      <c r="K778" s="208"/>
      <c r="L778" s="213"/>
      <c r="M778" s="214"/>
      <c r="N778" s="215"/>
      <c r="O778" s="215"/>
      <c r="P778" s="215"/>
      <c r="Q778" s="215"/>
      <c r="R778" s="215"/>
      <c r="S778" s="215"/>
      <c r="T778" s="216"/>
      <c r="AT778" s="217" t="s">
        <v>146</v>
      </c>
      <c r="AU778" s="217" t="s">
        <v>91</v>
      </c>
      <c r="AV778" s="14" t="s">
        <v>140</v>
      </c>
      <c r="AW778" s="14" t="s">
        <v>41</v>
      </c>
      <c r="AX778" s="14" t="s">
        <v>89</v>
      </c>
      <c r="AY778" s="217" t="s">
        <v>133</v>
      </c>
    </row>
    <row r="779" spans="1:65" s="2" customFormat="1" ht="33" customHeight="1">
      <c r="A779" s="37"/>
      <c r="B779" s="38"/>
      <c r="C779" s="176" t="s">
        <v>584</v>
      </c>
      <c r="D779" s="176" t="s">
        <v>135</v>
      </c>
      <c r="E779" s="177" t="s">
        <v>838</v>
      </c>
      <c r="F779" s="178" t="s">
        <v>839</v>
      </c>
      <c r="G779" s="179" t="s">
        <v>138</v>
      </c>
      <c r="H779" s="180">
        <v>16</v>
      </c>
      <c r="I779" s="181"/>
      <c r="J779" s="182">
        <f>ROUND(I779*H779,2)</f>
        <v>0</v>
      </c>
      <c r="K779" s="178" t="s">
        <v>139</v>
      </c>
      <c r="L779" s="42"/>
      <c r="M779" s="183" t="s">
        <v>35</v>
      </c>
      <c r="N779" s="184" t="s">
        <v>52</v>
      </c>
      <c r="O779" s="67"/>
      <c r="P779" s="185">
        <f>O779*H779</f>
        <v>0</v>
      </c>
      <c r="Q779" s="185">
        <v>2.0000000000000002E-5</v>
      </c>
      <c r="R779" s="185">
        <f>Q779*H779</f>
        <v>3.2000000000000003E-4</v>
      </c>
      <c r="S779" s="185">
        <v>0</v>
      </c>
      <c r="T779" s="186">
        <f>S779*H779</f>
        <v>0</v>
      </c>
      <c r="U779" s="37"/>
      <c r="V779" s="37"/>
      <c r="W779" s="37"/>
      <c r="X779" s="37"/>
      <c r="Y779" s="37"/>
      <c r="Z779" s="37"/>
      <c r="AA779" s="37"/>
      <c r="AB779" s="37"/>
      <c r="AC779" s="37"/>
      <c r="AD779" s="37"/>
      <c r="AE779" s="37"/>
      <c r="AR779" s="187" t="s">
        <v>140</v>
      </c>
      <c r="AT779" s="187" t="s">
        <v>135</v>
      </c>
      <c r="AU779" s="187" t="s">
        <v>91</v>
      </c>
      <c r="AY779" s="19" t="s">
        <v>133</v>
      </c>
      <c r="BE779" s="188">
        <f>IF(N779="základní",J779,0)</f>
        <v>0</v>
      </c>
      <c r="BF779" s="188">
        <f>IF(N779="snížená",J779,0)</f>
        <v>0</v>
      </c>
      <c r="BG779" s="188">
        <f>IF(N779="zákl. přenesená",J779,0)</f>
        <v>0</v>
      </c>
      <c r="BH779" s="188">
        <f>IF(N779="sníž. přenesená",J779,0)</f>
        <v>0</v>
      </c>
      <c r="BI779" s="188">
        <f>IF(N779="nulová",J779,0)</f>
        <v>0</v>
      </c>
      <c r="BJ779" s="19" t="s">
        <v>89</v>
      </c>
      <c r="BK779" s="188">
        <f>ROUND(I779*H779,2)</f>
        <v>0</v>
      </c>
      <c r="BL779" s="19" t="s">
        <v>140</v>
      </c>
      <c r="BM779" s="187" t="s">
        <v>840</v>
      </c>
    </row>
    <row r="780" spans="1:65" s="2" customFormat="1" ht="19.2">
      <c r="A780" s="37"/>
      <c r="B780" s="38"/>
      <c r="C780" s="39"/>
      <c r="D780" s="189" t="s">
        <v>142</v>
      </c>
      <c r="E780" s="39"/>
      <c r="F780" s="190" t="s">
        <v>839</v>
      </c>
      <c r="G780" s="39"/>
      <c r="H780" s="39"/>
      <c r="I780" s="191"/>
      <c r="J780" s="39"/>
      <c r="K780" s="39"/>
      <c r="L780" s="42"/>
      <c r="M780" s="192"/>
      <c r="N780" s="193"/>
      <c r="O780" s="67"/>
      <c r="P780" s="67"/>
      <c r="Q780" s="67"/>
      <c r="R780" s="67"/>
      <c r="S780" s="67"/>
      <c r="T780" s="68"/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T780" s="19" t="s">
        <v>142</v>
      </c>
      <c r="AU780" s="19" t="s">
        <v>91</v>
      </c>
    </row>
    <row r="781" spans="1:65" s="13" customFormat="1">
      <c r="B781" s="196"/>
      <c r="C781" s="197"/>
      <c r="D781" s="189" t="s">
        <v>146</v>
      </c>
      <c r="E781" s="198" t="s">
        <v>35</v>
      </c>
      <c r="F781" s="199" t="s">
        <v>841</v>
      </c>
      <c r="G781" s="197"/>
      <c r="H781" s="200">
        <v>16</v>
      </c>
      <c r="I781" s="201"/>
      <c r="J781" s="197"/>
      <c r="K781" s="197"/>
      <c r="L781" s="202"/>
      <c r="M781" s="203"/>
      <c r="N781" s="204"/>
      <c r="O781" s="204"/>
      <c r="P781" s="204"/>
      <c r="Q781" s="204"/>
      <c r="R781" s="204"/>
      <c r="S781" s="204"/>
      <c r="T781" s="205"/>
      <c r="AT781" s="206" t="s">
        <v>146</v>
      </c>
      <c r="AU781" s="206" t="s">
        <v>91</v>
      </c>
      <c r="AV781" s="13" t="s">
        <v>91</v>
      </c>
      <c r="AW781" s="13" t="s">
        <v>41</v>
      </c>
      <c r="AX781" s="13" t="s">
        <v>81</v>
      </c>
      <c r="AY781" s="206" t="s">
        <v>133</v>
      </c>
    </row>
    <row r="782" spans="1:65" s="14" customFormat="1">
      <c r="B782" s="207"/>
      <c r="C782" s="208"/>
      <c r="D782" s="189" t="s">
        <v>146</v>
      </c>
      <c r="E782" s="209" t="s">
        <v>35</v>
      </c>
      <c r="F782" s="210" t="s">
        <v>148</v>
      </c>
      <c r="G782" s="208"/>
      <c r="H782" s="211">
        <v>16</v>
      </c>
      <c r="I782" s="212"/>
      <c r="J782" s="208"/>
      <c r="K782" s="208"/>
      <c r="L782" s="213"/>
      <c r="M782" s="214"/>
      <c r="N782" s="215"/>
      <c r="O782" s="215"/>
      <c r="P782" s="215"/>
      <c r="Q782" s="215"/>
      <c r="R782" s="215"/>
      <c r="S782" s="215"/>
      <c r="T782" s="216"/>
      <c r="AT782" s="217" t="s">
        <v>146</v>
      </c>
      <c r="AU782" s="217" t="s">
        <v>91</v>
      </c>
      <c r="AV782" s="14" t="s">
        <v>140</v>
      </c>
      <c r="AW782" s="14" t="s">
        <v>41</v>
      </c>
      <c r="AX782" s="14" t="s">
        <v>89</v>
      </c>
      <c r="AY782" s="217" t="s">
        <v>133</v>
      </c>
    </row>
    <row r="783" spans="1:65" s="2" customFormat="1" ht="16.5" customHeight="1">
      <c r="A783" s="37"/>
      <c r="B783" s="38"/>
      <c r="C783" s="239" t="s">
        <v>842</v>
      </c>
      <c r="D783" s="239" t="s">
        <v>514</v>
      </c>
      <c r="E783" s="240" t="s">
        <v>843</v>
      </c>
      <c r="F783" s="241" t="s">
        <v>844</v>
      </c>
      <c r="G783" s="242" t="s">
        <v>138</v>
      </c>
      <c r="H783" s="243">
        <v>15</v>
      </c>
      <c r="I783" s="244"/>
      <c r="J783" s="245">
        <f>ROUND(I783*H783,2)</f>
        <v>0</v>
      </c>
      <c r="K783" s="241" t="s">
        <v>139</v>
      </c>
      <c r="L783" s="246"/>
      <c r="M783" s="247" t="s">
        <v>35</v>
      </c>
      <c r="N783" s="248" t="s">
        <v>52</v>
      </c>
      <c r="O783" s="67"/>
      <c r="P783" s="185">
        <f>O783*H783</f>
        <v>0</v>
      </c>
      <c r="Q783" s="185">
        <v>0</v>
      </c>
      <c r="R783" s="185">
        <f>Q783*H783</f>
        <v>0</v>
      </c>
      <c r="S783" s="185">
        <v>0</v>
      </c>
      <c r="T783" s="186">
        <f>S783*H783</f>
        <v>0</v>
      </c>
      <c r="U783" s="37"/>
      <c r="V783" s="37"/>
      <c r="W783" s="37"/>
      <c r="X783" s="37"/>
      <c r="Y783" s="37"/>
      <c r="Z783" s="37"/>
      <c r="AA783" s="37"/>
      <c r="AB783" s="37"/>
      <c r="AC783" s="37"/>
      <c r="AD783" s="37"/>
      <c r="AE783" s="37"/>
      <c r="AR783" s="187" t="s">
        <v>184</v>
      </c>
      <c r="AT783" s="187" t="s">
        <v>514</v>
      </c>
      <c r="AU783" s="187" t="s">
        <v>91</v>
      </c>
      <c r="AY783" s="19" t="s">
        <v>133</v>
      </c>
      <c r="BE783" s="188">
        <f>IF(N783="základní",J783,0)</f>
        <v>0</v>
      </c>
      <c r="BF783" s="188">
        <f>IF(N783="snížená",J783,0)</f>
        <v>0</v>
      </c>
      <c r="BG783" s="188">
        <f>IF(N783="zákl. přenesená",J783,0)</f>
        <v>0</v>
      </c>
      <c r="BH783" s="188">
        <f>IF(N783="sníž. přenesená",J783,0)</f>
        <v>0</v>
      </c>
      <c r="BI783" s="188">
        <f>IF(N783="nulová",J783,0)</f>
        <v>0</v>
      </c>
      <c r="BJ783" s="19" t="s">
        <v>89</v>
      </c>
      <c r="BK783" s="188">
        <f>ROUND(I783*H783,2)</f>
        <v>0</v>
      </c>
      <c r="BL783" s="19" t="s">
        <v>140</v>
      </c>
      <c r="BM783" s="187" t="s">
        <v>845</v>
      </c>
    </row>
    <row r="784" spans="1:65" s="2" customFormat="1">
      <c r="A784" s="37"/>
      <c r="B784" s="38"/>
      <c r="C784" s="39"/>
      <c r="D784" s="189" t="s">
        <v>142</v>
      </c>
      <c r="E784" s="39"/>
      <c r="F784" s="190" t="s">
        <v>844</v>
      </c>
      <c r="G784" s="39"/>
      <c r="H784" s="39"/>
      <c r="I784" s="191"/>
      <c r="J784" s="39"/>
      <c r="K784" s="39"/>
      <c r="L784" s="42"/>
      <c r="M784" s="192"/>
      <c r="N784" s="193"/>
      <c r="O784" s="67"/>
      <c r="P784" s="67"/>
      <c r="Q784" s="67"/>
      <c r="R784" s="67"/>
      <c r="S784" s="67"/>
      <c r="T784" s="68"/>
      <c r="U784" s="37"/>
      <c r="V784" s="37"/>
      <c r="W784" s="37"/>
      <c r="X784" s="37"/>
      <c r="Y784" s="37"/>
      <c r="Z784" s="37"/>
      <c r="AA784" s="37"/>
      <c r="AB784" s="37"/>
      <c r="AC784" s="37"/>
      <c r="AD784" s="37"/>
      <c r="AE784" s="37"/>
      <c r="AT784" s="19" t="s">
        <v>142</v>
      </c>
      <c r="AU784" s="19" t="s">
        <v>91</v>
      </c>
    </row>
    <row r="785" spans="1:65" s="13" customFormat="1">
      <c r="B785" s="196"/>
      <c r="C785" s="197"/>
      <c r="D785" s="189" t="s">
        <v>146</v>
      </c>
      <c r="E785" s="198" t="s">
        <v>35</v>
      </c>
      <c r="F785" s="199" t="s">
        <v>846</v>
      </c>
      <c r="G785" s="197"/>
      <c r="H785" s="200">
        <v>15</v>
      </c>
      <c r="I785" s="201"/>
      <c r="J785" s="197"/>
      <c r="K785" s="197"/>
      <c r="L785" s="202"/>
      <c r="M785" s="203"/>
      <c r="N785" s="204"/>
      <c r="O785" s="204"/>
      <c r="P785" s="204"/>
      <c r="Q785" s="204"/>
      <c r="R785" s="204"/>
      <c r="S785" s="204"/>
      <c r="T785" s="205"/>
      <c r="AT785" s="206" t="s">
        <v>146</v>
      </c>
      <c r="AU785" s="206" t="s">
        <v>91</v>
      </c>
      <c r="AV785" s="13" t="s">
        <v>91</v>
      </c>
      <c r="AW785" s="13" t="s">
        <v>41</v>
      </c>
      <c r="AX785" s="13" t="s">
        <v>81</v>
      </c>
      <c r="AY785" s="206" t="s">
        <v>133</v>
      </c>
    </row>
    <row r="786" spans="1:65" s="14" customFormat="1">
      <c r="B786" s="207"/>
      <c r="C786" s="208"/>
      <c r="D786" s="189" t="s">
        <v>146</v>
      </c>
      <c r="E786" s="209" t="s">
        <v>35</v>
      </c>
      <c r="F786" s="210" t="s">
        <v>148</v>
      </c>
      <c r="G786" s="208"/>
      <c r="H786" s="211">
        <v>15</v>
      </c>
      <c r="I786" s="212"/>
      <c r="J786" s="208"/>
      <c r="K786" s="208"/>
      <c r="L786" s="213"/>
      <c r="M786" s="214"/>
      <c r="N786" s="215"/>
      <c r="O786" s="215"/>
      <c r="P786" s="215"/>
      <c r="Q786" s="215"/>
      <c r="R786" s="215"/>
      <c r="S786" s="215"/>
      <c r="T786" s="216"/>
      <c r="AT786" s="217" t="s">
        <v>146</v>
      </c>
      <c r="AU786" s="217" t="s">
        <v>91</v>
      </c>
      <c r="AV786" s="14" t="s">
        <v>140</v>
      </c>
      <c r="AW786" s="14" t="s">
        <v>41</v>
      </c>
      <c r="AX786" s="14" t="s">
        <v>89</v>
      </c>
      <c r="AY786" s="217" t="s">
        <v>133</v>
      </c>
    </row>
    <row r="787" spans="1:65" s="2" customFormat="1" ht="16.5" customHeight="1">
      <c r="A787" s="37"/>
      <c r="B787" s="38"/>
      <c r="C787" s="239" t="s">
        <v>594</v>
      </c>
      <c r="D787" s="239" t="s">
        <v>514</v>
      </c>
      <c r="E787" s="240" t="s">
        <v>847</v>
      </c>
      <c r="F787" s="241" t="s">
        <v>848</v>
      </c>
      <c r="G787" s="242" t="s">
        <v>138</v>
      </c>
      <c r="H787" s="243">
        <v>1</v>
      </c>
      <c r="I787" s="244"/>
      <c r="J787" s="245">
        <f>ROUND(I787*H787,2)</f>
        <v>0</v>
      </c>
      <c r="K787" s="241" t="s">
        <v>139</v>
      </c>
      <c r="L787" s="246"/>
      <c r="M787" s="247" t="s">
        <v>35</v>
      </c>
      <c r="N787" s="248" t="s">
        <v>52</v>
      </c>
      <c r="O787" s="67"/>
      <c r="P787" s="185">
        <f>O787*H787</f>
        <v>0</v>
      </c>
      <c r="Q787" s="185">
        <v>0</v>
      </c>
      <c r="R787" s="185">
        <f>Q787*H787</f>
        <v>0</v>
      </c>
      <c r="S787" s="185">
        <v>0</v>
      </c>
      <c r="T787" s="186">
        <f>S787*H787</f>
        <v>0</v>
      </c>
      <c r="U787" s="37"/>
      <c r="V787" s="37"/>
      <c r="W787" s="37"/>
      <c r="X787" s="37"/>
      <c r="Y787" s="37"/>
      <c r="Z787" s="37"/>
      <c r="AA787" s="37"/>
      <c r="AB787" s="37"/>
      <c r="AC787" s="37"/>
      <c r="AD787" s="37"/>
      <c r="AE787" s="37"/>
      <c r="AR787" s="187" t="s">
        <v>184</v>
      </c>
      <c r="AT787" s="187" t="s">
        <v>514</v>
      </c>
      <c r="AU787" s="187" t="s">
        <v>91</v>
      </c>
      <c r="AY787" s="19" t="s">
        <v>133</v>
      </c>
      <c r="BE787" s="188">
        <f>IF(N787="základní",J787,0)</f>
        <v>0</v>
      </c>
      <c r="BF787" s="188">
        <f>IF(N787="snížená",J787,0)</f>
        <v>0</v>
      </c>
      <c r="BG787" s="188">
        <f>IF(N787="zákl. přenesená",J787,0)</f>
        <v>0</v>
      </c>
      <c r="BH787" s="188">
        <f>IF(N787="sníž. přenesená",J787,0)</f>
        <v>0</v>
      </c>
      <c r="BI787" s="188">
        <f>IF(N787="nulová",J787,0)</f>
        <v>0</v>
      </c>
      <c r="BJ787" s="19" t="s">
        <v>89</v>
      </c>
      <c r="BK787" s="188">
        <f>ROUND(I787*H787,2)</f>
        <v>0</v>
      </c>
      <c r="BL787" s="19" t="s">
        <v>140</v>
      </c>
      <c r="BM787" s="187" t="s">
        <v>849</v>
      </c>
    </row>
    <row r="788" spans="1:65" s="2" customFormat="1">
      <c r="A788" s="37"/>
      <c r="B788" s="38"/>
      <c r="C788" s="39"/>
      <c r="D788" s="189" t="s">
        <v>142</v>
      </c>
      <c r="E788" s="39"/>
      <c r="F788" s="190" t="s">
        <v>848</v>
      </c>
      <c r="G788" s="39"/>
      <c r="H788" s="39"/>
      <c r="I788" s="191"/>
      <c r="J788" s="39"/>
      <c r="K788" s="39"/>
      <c r="L788" s="42"/>
      <c r="M788" s="192"/>
      <c r="N788" s="193"/>
      <c r="O788" s="67"/>
      <c r="P788" s="67"/>
      <c r="Q788" s="67"/>
      <c r="R788" s="67"/>
      <c r="S788" s="67"/>
      <c r="T788" s="68"/>
      <c r="U788" s="37"/>
      <c r="V788" s="37"/>
      <c r="W788" s="37"/>
      <c r="X788" s="37"/>
      <c r="Y788" s="37"/>
      <c r="Z788" s="37"/>
      <c r="AA788" s="37"/>
      <c r="AB788" s="37"/>
      <c r="AC788" s="37"/>
      <c r="AD788" s="37"/>
      <c r="AE788" s="37"/>
      <c r="AT788" s="19" t="s">
        <v>142</v>
      </c>
      <c r="AU788" s="19" t="s">
        <v>91</v>
      </c>
    </row>
    <row r="789" spans="1:65" s="13" customFormat="1">
      <c r="B789" s="196"/>
      <c r="C789" s="197"/>
      <c r="D789" s="189" t="s">
        <v>146</v>
      </c>
      <c r="E789" s="198" t="s">
        <v>35</v>
      </c>
      <c r="F789" s="199" t="s">
        <v>850</v>
      </c>
      <c r="G789" s="197"/>
      <c r="H789" s="200">
        <v>1</v>
      </c>
      <c r="I789" s="201"/>
      <c r="J789" s="197"/>
      <c r="K789" s="197"/>
      <c r="L789" s="202"/>
      <c r="M789" s="203"/>
      <c r="N789" s="204"/>
      <c r="O789" s="204"/>
      <c r="P789" s="204"/>
      <c r="Q789" s="204"/>
      <c r="R789" s="204"/>
      <c r="S789" s="204"/>
      <c r="T789" s="205"/>
      <c r="AT789" s="206" t="s">
        <v>146</v>
      </c>
      <c r="AU789" s="206" t="s">
        <v>91</v>
      </c>
      <c r="AV789" s="13" t="s">
        <v>91</v>
      </c>
      <c r="AW789" s="13" t="s">
        <v>41</v>
      </c>
      <c r="AX789" s="13" t="s">
        <v>81</v>
      </c>
      <c r="AY789" s="206" t="s">
        <v>133</v>
      </c>
    </row>
    <row r="790" spans="1:65" s="14" customFormat="1">
      <c r="B790" s="207"/>
      <c r="C790" s="208"/>
      <c r="D790" s="189" t="s">
        <v>146</v>
      </c>
      <c r="E790" s="209" t="s">
        <v>35</v>
      </c>
      <c r="F790" s="210" t="s">
        <v>148</v>
      </c>
      <c r="G790" s="208"/>
      <c r="H790" s="211">
        <v>1</v>
      </c>
      <c r="I790" s="212"/>
      <c r="J790" s="208"/>
      <c r="K790" s="208"/>
      <c r="L790" s="213"/>
      <c r="M790" s="214"/>
      <c r="N790" s="215"/>
      <c r="O790" s="215"/>
      <c r="P790" s="215"/>
      <c r="Q790" s="215"/>
      <c r="R790" s="215"/>
      <c r="S790" s="215"/>
      <c r="T790" s="216"/>
      <c r="AT790" s="217" t="s">
        <v>146</v>
      </c>
      <c r="AU790" s="217" t="s">
        <v>91</v>
      </c>
      <c r="AV790" s="14" t="s">
        <v>140</v>
      </c>
      <c r="AW790" s="14" t="s">
        <v>41</v>
      </c>
      <c r="AX790" s="14" t="s">
        <v>89</v>
      </c>
      <c r="AY790" s="217" t="s">
        <v>133</v>
      </c>
    </row>
    <row r="791" spans="1:65" s="2" customFormat="1" ht="33" customHeight="1">
      <c r="A791" s="37"/>
      <c r="B791" s="38"/>
      <c r="C791" s="176" t="s">
        <v>851</v>
      </c>
      <c r="D791" s="176" t="s">
        <v>135</v>
      </c>
      <c r="E791" s="177" t="s">
        <v>852</v>
      </c>
      <c r="F791" s="178" t="s">
        <v>853</v>
      </c>
      <c r="G791" s="179" t="s">
        <v>138</v>
      </c>
      <c r="H791" s="180">
        <v>19</v>
      </c>
      <c r="I791" s="181"/>
      <c r="J791" s="182">
        <f>ROUND(I791*H791,2)</f>
        <v>0</v>
      </c>
      <c r="K791" s="178" t="s">
        <v>139</v>
      </c>
      <c r="L791" s="42"/>
      <c r="M791" s="183" t="s">
        <v>35</v>
      </c>
      <c r="N791" s="184" t="s">
        <v>52</v>
      </c>
      <c r="O791" s="67"/>
      <c r="P791" s="185">
        <f>O791*H791</f>
        <v>0</v>
      </c>
      <c r="Q791" s="185">
        <v>2.0000000000000002E-5</v>
      </c>
      <c r="R791" s="185">
        <f>Q791*H791</f>
        <v>3.8000000000000002E-4</v>
      </c>
      <c r="S791" s="185">
        <v>0</v>
      </c>
      <c r="T791" s="186">
        <f>S791*H791</f>
        <v>0</v>
      </c>
      <c r="U791" s="37"/>
      <c r="V791" s="37"/>
      <c r="W791" s="37"/>
      <c r="X791" s="37"/>
      <c r="Y791" s="37"/>
      <c r="Z791" s="37"/>
      <c r="AA791" s="37"/>
      <c r="AB791" s="37"/>
      <c r="AC791" s="37"/>
      <c r="AD791" s="37"/>
      <c r="AE791" s="37"/>
      <c r="AR791" s="187" t="s">
        <v>140</v>
      </c>
      <c r="AT791" s="187" t="s">
        <v>135</v>
      </c>
      <c r="AU791" s="187" t="s">
        <v>91</v>
      </c>
      <c r="AY791" s="19" t="s">
        <v>133</v>
      </c>
      <c r="BE791" s="188">
        <f>IF(N791="základní",J791,0)</f>
        <v>0</v>
      </c>
      <c r="BF791" s="188">
        <f>IF(N791="snížená",J791,0)</f>
        <v>0</v>
      </c>
      <c r="BG791" s="188">
        <f>IF(N791="zákl. přenesená",J791,0)</f>
        <v>0</v>
      </c>
      <c r="BH791" s="188">
        <f>IF(N791="sníž. přenesená",J791,0)</f>
        <v>0</v>
      </c>
      <c r="BI791" s="188">
        <f>IF(N791="nulová",J791,0)</f>
        <v>0</v>
      </c>
      <c r="BJ791" s="19" t="s">
        <v>89</v>
      </c>
      <c r="BK791" s="188">
        <f>ROUND(I791*H791,2)</f>
        <v>0</v>
      </c>
      <c r="BL791" s="19" t="s">
        <v>140</v>
      </c>
      <c r="BM791" s="187" t="s">
        <v>854</v>
      </c>
    </row>
    <row r="792" spans="1:65" s="2" customFormat="1" ht="19.2">
      <c r="A792" s="37"/>
      <c r="B792" s="38"/>
      <c r="C792" s="39"/>
      <c r="D792" s="189" t="s">
        <v>142</v>
      </c>
      <c r="E792" s="39"/>
      <c r="F792" s="190" t="s">
        <v>853</v>
      </c>
      <c r="G792" s="39"/>
      <c r="H792" s="39"/>
      <c r="I792" s="191"/>
      <c r="J792" s="39"/>
      <c r="K792" s="39"/>
      <c r="L792" s="42"/>
      <c r="M792" s="192"/>
      <c r="N792" s="193"/>
      <c r="O792" s="67"/>
      <c r="P792" s="67"/>
      <c r="Q792" s="67"/>
      <c r="R792" s="67"/>
      <c r="S792" s="67"/>
      <c r="T792" s="68"/>
      <c r="U792" s="37"/>
      <c r="V792" s="37"/>
      <c r="W792" s="37"/>
      <c r="X792" s="37"/>
      <c r="Y792" s="37"/>
      <c r="Z792" s="37"/>
      <c r="AA792" s="37"/>
      <c r="AB792" s="37"/>
      <c r="AC792" s="37"/>
      <c r="AD792" s="37"/>
      <c r="AE792" s="37"/>
      <c r="AT792" s="19" t="s">
        <v>142</v>
      </c>
      <c r="AU792" s="19" t="s">
        <v>91</v>
      </c>
    </row>
    <row r="793" spans="1:65" s="13" customFormat="1">
      <c r="B793" s="196"/>
      <c r="C793" s="197"/>
      <c r="D793" s="189" t="s">
        <v>146</v>
      </c>
      <c r="E793" s="198" t="s">
        <v>35</v>
      </c>
      <c r="F793" s="199" t="s">
        <v>855</v>
      </c>
      <c r="G793" s="197"/>
      <c r="H793" s="200">
        <v>19</v>
      </c>
      <c r="I793" s="201"/>
      <c r="J793" s="197"/>
      <c r="K793" s="197"/>
      <c r="L793" s="202"/>
      <c r="M793" s="203"/>
      <c r="N793" s="204"/>
      <c r="O793" s="204"/>
      <c r="P793" s="204"/>
      <c r="Q793" s="204"/>
      <c r="R793" s="204"/>
      <c r="S793" s="204"/>
      <c r="T793" s="205"/>
      <c r="AT793" s="206" t="s">
        <v>146</v>
      </c>
      <c r="AU793" s="206" t="s">
        <v>91</v>
      </c>
      <c r="AV793" s="13" t="s">
        <v>91</v>
      </c>
      <c r="AW793" s="13" t="s">
        <v>41</v>
      </c>
      <c r="AX793" s="13" t="s">
        <v>81</v>
      </c>
      <c r="AY793" s="206" t="s">
        <v>133</v>
      </c>
    </row>
    <row r="794" spans="1:65" s="14" customFormat="1">
      <c r="B794" s="207"/>
      <c r="C794" s="208"/>
      <c r="D794" s="189" t="s">
        <v>146</v>
      </c>
      <c r="E794" s="209" t="s">
        <v>35</v>
      </c>
      <c r="F794" s="210" t="s">
        <v>148</v>
      </c>
      <c r="G794" s="208"/>
      <c r="H794" s="211">
        <v>19</v>
      </c>
      <c r="I794" s="212"/>
      <c r="J794" s="208"/>
      <c r="K794" s="208"/>
      <c r="L794" s="213"/>
      <c r="M794" s="214"/>
      <c r="N794" s="215"/>
      <c r="O794" s="215"/>
      <c r="P794" s="215"/>
      <c r="Q794" s="215"/>
      <c r="R794" s="215"/>
      <c r="S794" s="215"/>
      <c r="T794" s="216"/>
      <c r="AT794" s="217" t="s">
        <v>146</v>
      </c>
      <c r="AU794" s="217" t="s">
        <v>91</v>
      </c>
      <c r="AV794" s="14" t="s">
        <v>140</v>
      </c>
      <c r="AW794" s="14" t="s">
        <v>41</v>
      </c>
      <c r="AX794" s="14" t="s">
        <v>89</v>
      </c>
      <c r="AY794" s="217" t="s">
        <v>133</v>
      </c>
    </row>
    <row r="795" spans="1:65" s="2" customFormat="1" ht="16.5" customHeight="1">
      <c r="A795" s="37"/>
      <c r="B795" s="38"/>
      <c r="C795" s="239" t="s">
        <v>603</v>
      </c>
      <c r="D795" s="239" t="s">
        <v>514</v>
      </c>
      <c r="E795" s="240" t="s">
        <v>856</v>
      </c>
      <c r="F795" s="241" t="s">
        <v>857</v>
      </c>
      <c r="G795" s="242" t="s">
        <v>138</v>
      </c>
      <c r="H795" s="243">
        <v>19</v>
      </c>
      <c r="I795" s="244"/>
      <c r="J795" s="245">
        <f>ROUND(I795*H795,2)</f>
        <v>0</v>
      </c>
      <c r="K795" s="241" t="s">
        <v>35</v>
      </c>
      <c r="L795" s="246"/>
      <c r="M795" s="247" t="s">
        <v>35</v>
      </c>
      <c r="N795" s="248" t="s">
        <v>52</v>
      </c>
      <c r="O795" s="67"/>
      <c r="P795" s="185">
        <f>O795*H795</f>
        <v>0</v>
      </c>
      <c r="Q795" s="185">
        <v>0</v>
      </c>
      <c r="R795" s="185">
        <f>Q795*H795</f>
        <v>0</v>
      </c>
      <c r="S795" s="185">
        <v>0</v>
      </c>
      <c r="T795" s="186">
        <f>S795*H795</f>
        <v>0</v>
      </c>
      <c r="U795" s="37"/>
      <c r="V795" s="37"/>
      <c r="W795" s="37"/>
      <c r="X795" s="37"/>
      <c r="Y795" s="37"/>
      <c r="Z795" s="37"/>
      <c r="AA795" s="37"/>
      <c r="AB795" s="37"/>
      <c r="AC795" s="37"/>
      <c r="AD795" s="37"/>
      <c r="AE795" s="37"/>
      <c r="AR795" s="187" t="s">
        <v>184</v>
      </c>
      <c r="AT795" s="187" t="s">
        <v>514</v>
      </c>
      <c r="AU795" s="187" t="s">
        <v>91</v>
      </c>
      <c r="AY795" s="19" t="s">
        <v>133</v>
      </c>
      <c r="BE795" s="188">
        <f>IF(N795="základní",J795,0)</f>
        <v>0</v>
      </c>
      <c r="BF795" s="188">
        <f>IF(N795="snížená",J795,0)</f>
        <v>0</v>
      </c>
      <c r="BG795" s="188">
        <f>IF(N795="zákl. přenesená",J795,0)</f>
        <v>0</v>
      </c>
      <c r="BH795" s="188">
        <f>IF(N795="sníž. přenesená",J795,0)</f>
        <v>0</v>
      </c>
      <c r="BI795" s="188">
        <f>IF(N795="nulová",J795,0)</f>
        <v>0</v>
      </c>
      <c r="BJ795" s="19" t="s">
        <v>89</v>
      </c>
      <c r="BK795" s="188">
        <f>ROUND(I795*H795,2)</f>
        <v>0</v>
      </c>
      <c r="BL795" s="19" t="s">
        <v>140</v>
      </c>
      <c r="BM795" s="187" t="s">
        <v>858</v>
      </c>
    </row>
    <row r="796" spans="1:65" s="2" customFormat="1">
      <c r="A796" s="37"/>
      <c r="B796" s="38"/>
      <c r="C796" s="39"/>
      <c r="D796" s="189" t="s">
        <v>142</v>
      </c>
      <c r="E796" s="39"/>
      <c r="F796" s="190" t="s">
        <v>857</v>
      </c>
      <c r="G796" s="39"/>
      <c r="H796" s="39"/>
      <c r="I796" s="191"/>
      <c r="J796" s="39"/>
      <c r="K796" s="39"/>
      <c r="L796" s="42"/>
      <c r="M796" s="192"/>
      <c r="N796" s="193"/>
      <c r="O796" s="67"/>
      <c r="P796" s="67"/>
      <c r="Q796" s="67"/>
      <c r="R796" s="67"/>
      <c r="S796" s="67"/>
      <c r="T796" s="68"/>
      <c r="U796" s="37"/>
      <c r="V796" s="37"/>
      <c r="W796" s="37"/>
      <c r="X796" s="37"/>
      <c r="Y796" s="37"/>
      <c r="Z796" s="37"/>
      <c r="AA796" s="37"/>
      <c r="AB796" s="37"/>
      <c r="AC796" s="37"/>
      <c r="AD796" s="37"/>
      <c r="AE796" s="37"/>
      <c r="AT796" s="19" t="s">
        <v>142</v>
      </c>
      <c r="AU796" s="19" t="s">
        <v>91</v>
      </c>
    </row>
    <row r="797" spans="1:65" s="13" customFormat="1">
      <c r="B797" s="196"/>
      <c r="C797" s="197"/>
      <c r="D797" s="189" t="s">
        <v>146</v>
      </c>
      <c r="E797" s="198" t="s">
        <v>35</v>
      </c>
      <c r="F797" s="199" t="s">
        <v>859</v>
      </c>
      <c r="G797" s="197"/>
      <c r="H797" s="200">
        <v>19</v>
      </c>
      <c r="I797" s="201"/>
      <c r="J797" s="197"/>
      <c r="K797" s="197"/>
      <c r="L797" s="202"/>
      <c r="M797" s="203"/>
      <c r="N797" s="204"/>
      <c r="O797" s="204"/>
      <c r="P797" s="204"/>
      <c r="Q797" s="204"/>
      <c r="R797" s="204"/>
      <c r="S797" s="204"/>
      <c r="T797" s="205"/>
      <c r="AT797" s="206" t="s">
        <v>146</v>
      </c>
      <c r="AU797" s="206" t="s">
        <v>91</v>
      </c>
      <c r="AV797" s="13" t="s">
        <v>91</v>
      </c>
      <c r="AW797" s="13" t="s">
        <v>41</v>
      </c>
      <c r="AX797" s="13" t="s">
        <v>81</v>
      </c>
      <c r="AY797" s="206" t="s">
        <v>133</v>
      </c>
    </row>
    <row r="798" spans="1:65" s="14" customFormat="1">
      <c r="B798" s="207"/>
      <c r="C798" s="208"/>
      <c r="D798" s="189" t="s">
        <v>146</v>
      </c>
      <c r="E798" s="209" t="s">
        <v>35</v>
      </c>
      <c r="F798" s="210" t="s">
        <v>148</v>
      </c>
      <c r="G798" s="208"/>
      <c r="H798" s="211">
        <v>19</v>
      </c>
      <c r="I798" s="212"/>
      <c r="J798" s="208"/>
      <c r="K798" s="208"/>
      <c r="L798" s="213"/>
      <c r="M798" s="214"/>
      <c r="N798" s="215"/>
      <c r="O798" s="215"/>
      <c r="P798" s="215"/>
      <c r="Q798" s="215"/>
      <c r="R798" s="215"/>
      <c r="S798" s="215"/>
      <c r="T798" s="216"/>
      <c r="AT798" s="217" t="s">
        <v>146</v>
      </c>
      <c r="AU798" s="217" t="s">
        <v>91</v>
      </c>
      <c r="AV798" s="14" t="s">
        <v>140</v>
      </c>
      <c r="AW798" s="14" t="s">
        <v>41</v>
      </c>
      <c r="AX798" s="14" t="s">
        <v>89</v>
      </c>
      <c r="AY798" s="217" t="s">
        <v>133</v>
      </c>
    </row>
    <row r="799" spans="1:65" s="2" customFormat="1" ht="24.15" customHeight="1">
      <c r="A799" s="37"/>
      <c r="B799" s="38"/>
      <c r="C799" s="176" t="s">
        <v>860</v>
      </c>
      <c r="D799" s="176" t="s">
        <v>135</v>
      </c>
      <c r="E799" s="177" t="s">
        <v>861</v>
      </c>
      <c r="F799" s="178" t="s">
        <v>862</v>
      </c>
      <c r="G799" s="179" t="s">
        <v>193</v>
      </c>
      <c r="H799" s="180">
        <v>29</v>
      </c>
      <c r="I799" s="181"/>
      <c r="J799" s="182">
        <f>ROUND(I799*H799,2)</f>
        <v>0</v>
      </c>
      <c r="K799" s="178" t="s">
        <v>139</v>
      </c>
      <c r="L799" s="42"/>
      <c r="M799" s="183" t="s">
        <v>35</v>
      </c>
      <c r="N799" s="184" t="s">
        <v>52</v>
      </c>
      <c r="O799" s="67"/>
      <c r="P799" s="185">
        <f>O799*H799</f>
        <v>0</v>
      </c>
      <c r="Q799" s="185">
        <v>0</v>
      </c>
      <c r="R799" s="185">
        <f>Q799*H799</f>
        <v>0</v>
      </c>
      <c r="S799" s="185">
        <v>0</v>
      </c>
      <c r="T799" s="186">
        <f>S799*H799</f>
        <v>0</v>
      </c>
      <c r="U799" s="37"/>
      <c r="V799" s="37"/>
      <c r="W799" s="37"/>
      <c r="X799" s="37"/>
      <c r="Y799" s="37"/>
      <c r="Z799" s="37"/>
      <c r="AA799" s="37"/>
      <c r="AB799" s="37"/>
      <c r="AC799" s="37"/>
      <c r="AD799" s="37"/>
      <c r="AE799" s="37"/>
      <c r="AR799" s="187" t="s">
        <v>140</v>
      </c>
      <c r="AT799" s="187" t="s">
        <v>135</v>
      </c>
      <c r="AU799" s="187" t="s">
        <v>91</v>
      </c>
      <c r="AY799" s="19" t="s">
        <v>133</v>
      </c>
      <c r="BE799" s="188">
        <f>IF(N799="základní",J799,0)</f>
        <v>0</v>
      </c>
      <c r="BF799" s="188">
        <f>IF(N799="snížená",J799,0)</f>
        <v>0</v>
      </c>
      <c r="BG799" s="188">
        <f>IF(N799="zákl. přenesená",J799,0)</f>
        <v>0</v>
      </c>
      <c r="BH799" s="188">
        <f>IF(N799="sníž. přenesená",J799,0)</f>
        <v>0</v>
      </c>
      <c r="BI799" s="188">
        <f>IF(N799="nulová",J799,0)</f>
        <v>0</v>
      </c>
      <c r="BJ799" s="19" t="s">
        <v>89</v>
      </c>
      <c r="BK799" s="188">
        <f>ROUND(I799*H799,2)</f>
        <v>0</v>
      </c>
      <c r="BL799" s="19" t="s">
        <v>140</v>
      </c>
      <c r="BM799" s="187" t="s">
        <v>863</v>
      </c>
    </row>
    <row r="800" spans="1:65" s="2" customFormat="1" ht="19.2">
      <c r="A800" s="37"/>
      <c r="B800" s="38"/>
      <c r="C800" s="39"/>
      <c r="D800" s="189" t="s">
        <v>142</v>
      </c>
      <c r="E800" s="39"/>
      <c r="F800" s="190" t="s">
        <v>862</v>
      </c>
      <c r="G800" s="39"/>
      <c r="H800" s="39"/>
      <c r="I800" s="191"/>
      <c r="J800" s="39"/>
      <c r="K800" s="39"/>
      <c r="L800" s="42"/>
      <c r="M800" s="192"/>
      <c r="N800" s="193"/>
      <c r="O800" s="67"/>
      <c r="P800" s="67"/>
      <c r="Q800" s="67"/>
      <c r="R800" s="67"/>
      <c r="S800" s="67"/>
      <c r="T800" s="68"/>
      <c r="U800" s="37"/>
      <c r="V800" s="37"/>
      <c r="W800" s="37"/>
      <c r="X800" s="37"/>
      <c r="Y800" s="37"/>
      <c r="Z800" s="37"/>
      <c r="AA800" s="37"/>
      <c r="AB800" s="37"/>
      <c r="AC800" s="37"/>
      <c r="AD800" s="37"/>
      <c r="AE800" s="37"/>
      <c r="AT800" s="19" t="s">
        <v>142</v>
      </c>
      <c r="AU800" s="19" t="s">
        <v>91</v>
      </c>
    </row>
    <row r="801" spans="1:65" s="13" customFormat="1">
      <c r="B801" s="196"/>
      <c r="C801" s="197"/>
      <c r="D801" s="189" t="s">
        <v>146</v>
      </c>
      <c r="E801" s="198" t="s">
        <v>35</v>
      </c>
      <c r="F801" s="199" t="s">
        <v>864</v>
      </c>
      <c r="G801" s="197"/>
      <c r="H801" s="200">
        <v>29</v>
      </c>
      <c r="I801" s="201"/>
      <c r="J801" s="197"/>
      <c r="K801" s="197"/>
      <c r="L801" s="202"/>
      <c r="M801" s="203"/>
      <c r="N801" s="204"/>
      <c r="O801" s="204"/>
      <c r="P801" s="204"/>
      <c r="Q801" s="204"/>
      <c r="R801" s="204"/>
      <c r="S801" s="204"/>
      <c r="T801" s="205"/>
      <c r="AT801" s="206" t="s">
        <v>146</v>
      </c>
      <c r="AU801" s="206" t="s">
        <v>91</v>
      </c>
      <c r="AV801" s="13" t="s">
        <v>91</v>
      </c>
      <c r="AW801" s="13" t="s">
        <v>41</v>
      </c>
      <c r="AX801" s="13" t="s">
        <v>81</v>
      </c>
      <c r="AY801" s="206" t="s">
        <v>133</v>
      </c>
    </row>
    <row r="802" spans="1:65" s="14" customFormat="1">
      <c r="B802" s="207"/>
      <c r="C802" s="208"/>
      <c r="D802" s="189" t="s">
        <v>146</v>
      </c>
      <c r="E802" s="209" t="s">
        <v>35</v>
      </c>
      <c r="F802" s="210" t="s">
        <v>148</v>
      </c>
      <c r="G802" s="208"/>
      <c r="H802" s="211">
        <v>29</v>
      </c>
      <c r="I802" s="212"/>
      <c r="J802" s="208"/>
      <c r="K802" s="208"/>
      <c r="L802" s="213"/>
      <c r="M802" s="214"/>
      <c r="N802" s="215"/>
      <c r="O802" s="215"/>
      <c r="P802" s="215"/>
      <c r="Q802" s="215"/>
      <c r="R802" s="215"/>
      <c r="S802" s="215"/>
      <c r="T802" s="216"/>
      <c r="AT802" s="217" t="s">
        <v>146</v>
      </c>
      <c r="AU802" s="217" t="s">
        <v>91</v>
      </c>
      <c r="AV802" s="14" t="s">
        <v>140</v>
      </c>
      <c r="AW802" s="14" t="s">
        <v>41</v>
      </c>
      <c r="AX802" s="14" t="s">
        <v>89</v>
      </c>
      <c r="AY802" s="217" t="s">
        <v>133</v>
      </c>
    </row>
    <row r="803" spans="1:65" s="2" customFormat="1" ht="16.5" customHeight="1">
      <c r="A803" s="37"/>
      <c r="B803" s="38"/>
      <c r="C803" s="176" t="s">
        <v>865</v>
      </c>
      <c r="D803" s="176" t="s">
        <v>135</v>
      </c>
      <c r="E803" s="177" t="s">
        <v>866</v>
      </c>
      <c r="F803" s="178" t="s">
        <v>867</v>
      </c>
      <c r="G803" s="179" t="s">
        <v>574</v>
      </c>
      <c r="H803" s="180">
        <v>5</v>
      </c>
      <c r="I803" s="181"/>
      <c r="J803" s="182">
        <f>ROUND(I803*H803,2)</f>
        <v>0</v>
      </c>
      <c r="K803" s="178" t="s">
        <v>35</v>
      </c>
      <c r="L803" s="42"/>
      <c r="M803" s="183" t="s">
        <v>35</v>
      </c>
      <c r="N803" s="184" t="s">
        <v>52</v>
      </c>
      <c r="O803" s="67"/>
      <c r="P803" s="185">
        <f>O803*H803</f>
        <v>0</v>
      </c>
      <c r="Q803" s="185">
        <v>0</v>
      </c>
      <c r="R803" s="185">
        <f>Q803*H803</f>
        <v>0</v>
      </c>
      <c r="S803" s="185">
        <v>0</v>
      </c>
      <c r="T803" s="186">
        <f>S803*H803</f>
        <v>0</v>
      </c>
      <c r="U803" s="37"/>
      <c r="V803" s="37"/>
      <c r="W803" s="37"/>
      <c r="X803" s="37"/>
      <c r="Y803" s="37"/>
      <c r="Z803" s="37"/>
      <c r="AA803" s="37"/>
      <c r="AB803" s="37"/>
      <c r="AC803" s="37"/>
      <c r="AD803" s="37"/>
      <c r="AE803" s="37"/>
      <c r="AR803" s="187" t="s">
        <v>140</v>
      </c>
      <c r="AT803" s="187" t="s">
        <v>135</v>
      </c>
      <c r="AU803" s="187" t="s">
        <v>91</v>
      </c>
      <c r="AY803" s="19" t="s">
        <v>133</v>
      </c>
      <c r="BE803" s="188">
        <f>IF(N803="základní",J803,0)</f>
        <v>0</v>
      </c>
      <c r="BF803" s="188">
        <f>IF(N803="snížená",J803,0)</f>
        <v>0</v>
      </c>
      <c r="BG803" s="188">
        <f>IF(N803="zákl. přenesená",J803,0)</f>
        <v>0</v>
      </c>
      <c r="BH803" s="188">
        <f>IF(N803="sníž. přenesená",J803,0)</f>
        <v>0</v>
      </c>
      <c r="BI803" s="188">
        <f>IF(N803="nulová",J803,0)</f>
        <v>0</v>
      </c>
      <c r="BJ803" s="19" t="s">
        <v>89</v>
      </c>
      <c r="BK803" s="188">
        <f>ROUND(I803*H803,2)</f>
        <v>0</v>
      </c>
      <c r="BL803" s="19" t="s">
        <v>140</v>
      </c>
      <c r="BM803" s="187" t="s">
        <v>868</v>
      </c>
    </row>
    <row r="804" spans="1:65" s="2" customFormat="1">
      <c r="A804" s="37"/>
      <c r="B804" s="38"/>
      <c r="C804" s="39"/>
      <c r="D804" s="189" t="s">
        <v>142</v>
      </c>
      <c r="E804" s="39"/>
      <c r="F804" s="190" t="s">
        <v>867</v>
      </c>
      <c r="G804" s="39"/>
      <c r="H804" s="39"/>
      <c r="I804" s="191"/>
      <c r="J804" s="39"/>
      <c r="K804" s="39"/>
      <c r="L804" s="42"/>
      <c r="M804" s="192"/>
      <c r="N804" s="193"/>
      <c r="O804" s="67"/>
      <c r="P804" s="67"/>
      <c r="Q804" s="67"/>
      <c r="R804" s="67"/>
      <c r="S804" s="67"/>
      <c r="T804" s="68"/>
      <c r="U804" s="37"/>
      <c r="V804" s="37"/>
      <c r="W804" s="37"/>
      <c r="X804" s="37"/>
      <c r="Y804" s="37"/>
      <c r="Z804" s="37"/>
      <c r="AA804" s="37"/>
      <c r="AB804" s="37"/>
      <c r="AC804" s="37"/>
      <c r="AD804" s="37"/>
      <c r="AE804" s="37"/>
      <c r="AT804" s="19" t="s">
        <v>142</v>
      </c>
      <c r="AU804" s="19" t="s">
        <v>91</v>
      </c>
    </row>
    <row r="805" spans="1:65" s="13" customFormat="1">
      <c r="B805" s="196"/>
      <c r="C805" s="197"/>
      <c r="D805" s="189" t="s">
        <v>146</v>
      </c>
      <c r="E805" s="198" t="s">
        <v>35</v>
      </c>
      <c r="F805" s="199" t="s">
        <v>869</v>
      </c>
      <c r="G805" s="197"/>
      <c r="H805" s="200">
        <v>5</v>
      </c>
      <c r="I805" s="201"/>
      <c r="J805" s="197"/>
      <c r="K805" s="197"/>
      <c r="L805" s="202"/>
      <c r="M805" s="203"/>
      <c r="N805" s="204"/>
      <c r="O805" s="204"/>
      <c r="P805" s="204"/>
      <c r="Q805" s="204"/>
      <c r="R805" s="204"/>
      <c r="S805" s="204"/>
      <c r="T805" s="205"/>
      <c r="AT805" s="206" t="s">
        <v>146</v>
      </c>
      <c r="AU805" s="206" t="s">
        <v>91</v>
      </c>
      <c r="AV805" s="13" t="s">
        <v>91</v>
      </c>
      <c r="AW805" s="13" t="s">
        <v>41</v>
      </c>
      <c r="AX805" s="13" t="s">
        <v>81</v>
      </c>
      <c r="AY805" s="206" t="s">
        <v>133</v>
      </c>
    </row>
    <row r="806" spans="1:65" s="14" customFormat="1">
      <c r="B806" s="207"/>
      <c r="C806" s="208"/>
      <c r="D806" s="189" t="s">
        <v>146</v>
      </c>
      <c r="E806" s="209" t="s">
        <v>35</v>
      </c>
      <c r="F806" s="210" t="s">
        <v>148</v>
      </c>
      <c r="G806" s="208"/>
      <c r="H806" s="211">
        <v>5</v>
      </c>
      <c r="I806" s="212"/>
      <c r="J806" s="208"/>
      <c r="K806" s="208"/>
      <c r="L806" s="213"/>
      <c r="M806" s="214"/>
      <c r="N806" s="215"/>
      <c r="O806" s="215"/>
      <c r="P806" s="215"/>
      <c r="Q806" s="215"/>
      <c r="R806" s="215"/>
      <c r="S806" s="215"/>
      <c r="T806" s="216"/>
      <c r="AT806" s="217" t="s">
        <v>146</v>
      </c>
      <c r="AU806" s="217" t="s">
        <v>91</v>
      </c>
      <c r="AV806" s="14" t="s">
        <v>140</v>
      </c>
      <c r="AW806" s="14" t="s">
        <v>41</v>
      </c>
      <c r="AX806" s="14" t="s">
        <v>89</v>
      </c>
      <c r="AY806" s="217" t="s">
        <v>133</v>
      </c>
    </row>
    <row r="807" spans="1:65" s="2" customFormat="1" ht="21.75" customHeight="1">
      <c r="A807" s="37"/>
      <c r="B807" s="38"/>
      <c r="C807" s="176" t="s">
        <v>870</v>
      </c>
      <c r="D807" s="176" t="s">
        <v>135</v>
      </c>
      <c r="E807" s="177" t="s">
        <v>871</v>
      </c>
      <c r="F807" s="178" t="s">
        <v>872</v>
      </c>
      <c r="G807" s="179" t="s">
        <v>138</v>
      </c>
      <c r="H807" s="180">
        <v>15</v>
      </c>
      <c r="I807" s="181"/>
      <c r="J807" s="182">
        <f>ROUND(I807*H807,2)</f>
        <v>0</v>
      </c>
      <c r="K807" s="178" t="s">
        <v>139</v>
      </c>
      <c r="L807" s="42"/>
      <c r="M807" s="183" t="s">
        <v>35</v>
      </c>
      <c r="N807" s="184" t="s">
        <v>52</v>
      </c>
      <c r="O807" s="67"/>
      <c r="P807" s="185">
        <f>O807*H807</f>
        <v>0</v>
      </c>
      <c r="Q807" s="185">
        <v>1.0189999999999999E-2</v>
      </c>
      <c r="R807" s="185">
        <f>Q807*H807</f>
        <v>0.15284999999999999</v>
      </c>
      <c r="S807" s="185">
        <v>0</v>
      </c>
      <c r="T807" s="186">
        <f>S807*H807</f>
        <v>0</v>
      </c>
      <c r="U807" s="37"/>
      <c r="V807" s="37"/>
      <c r="W807" s="37"/>
      <c r="X807" s="37"/>
      <c r="Y807" s="37"/>
      <c r="Z807" s="37"/>
      <c r="AA807" s="37"/>
      <c r="AB807" s="37"/>
      <c r="AC807" s="37"/>
      <c r="AD807" s="37"/>
      <c r="AE807" s="37"/>
      <c r="AR807" s="187" t="s">
        <v>140</v>
      </c>
      <c r="AT807" s="187" t="s">
        <v>135</v>
      </c>
      <c r="AU807" s="187" t="s">
        <v>91</v>
      </c>
      <c r="AY807" s="19" t="s">
        <v>133</v>
      </c>
      <c r="BE807" s="188">
        <f>IF(N807="základní",J807,0)</f>
        <v>0</v>
      </c>
      <c r="BF807" s="188">
        <f>IF(N807="snížená",J807,0)</f>
        <v>0</v>
      </c>
      <c r="BG807" s="188">
        <f>IF(N807="zákl. přenesená",J807,0)</f>
        <v>0</v>
      </c>
      <c r="BH807" s="188">
        <f>IF(N807="sníž. přenesená",J807,0)</f>
        <v>0</v>
      </c>
      <c r="BI807" s="188">
        <f>IF(N807="nulová",J807,0)</f>
        <v>0</v>
      </c>
      <c r="BJ807" s="19" t="s">
        <v>89</v>
      </c>
      <c r="BK807" s="188">
        <f>ROUND(I807*H807,2)</f>
        <v>0</v>
      </c>
      <c r="BL807" s="19" t="s">
        <v>140</v>
      </c>
      <c r="BM807" s="187" t="s">
        <v>873</v>
      </c>
    </row>
    <row r="808" spans="1:65" s="2" customFormat="1">
      <c r="A808" s="37"/>
      <c r="B808" s="38"/>
      <c r="C808" s="39"/>
      <c r="D808" s="189" t="s">
        <v>142</v>
      </c>
      <c r="E808" s="39"/>
      <c r="F808" s="190" t="s">
        <v>872</v>
      </c>
      <c r="G808" s="39"/>
      <c r="H808" s="39"/>
      <c r="I808" s="191"/>
      <c r="J808" s="39"/>
      <c r="K808" s="39"/>
      <c r="L808" s="42"/>
      <c r="M808" s="192"/>
      <c r="N808" s="193"/>
      <c r="O808" s="67"/>
      <c r="P808" s="67"/>
      <c r="Q808" s="67"/>
      <c r="R808" s="67"/>
      <c r="S808" s="67"/>
      <c r="T808" s="68"/>
      <c r="U808" s="37"/>
      <c r="V808" s="37"/>
      <c r="W808" s="37"/>
      <c r="X808" s="37"/>
      <c r="Y808" s="37"/>
      <c r="Z808" s="37"/>
      <c r="AA808" s="37"/>
      <c r="AB808" s="37"/>
      <c r="AC808" s="37"/>
      <c r="AD808" s="37"/>
      <c r="AE808" s="37"/>
      <c r="AT808" s="19" t="s">
        <v>142</v>
      </c>
      <c r="AU808" s="19" t="s">
        <v>91</v>
      </c>
    </row>
    <row r="809" spans="1:65" s="13" customFormat="1">
      <c r="B809" s="196"/>
      <c r="C809" s="197"/>
      <c r="D809" s="189" t="s">
        <v>146</v>
      </c>
      <c r="E809" s="198" t="s">
        <v>35</v>
      </c>
      <c r="F809" s="199" t="s">
        <v>874</v>
      </c>
      <c r="G809" s="197"/>
      <c r="H809" s="200">
        <v>15</v>
      </c>
      <c r="I809" s="201"/>
      <c r="J809" s="197"/>
      <c r="K809" s="197"/>
      <c r="L809" s="202"/>
      <c r="M809" s="203"/>
      <c r="N809" s="204"/>
      <c r="O809" s="204"/>
      <c r="P809" s="204"/>
      <c r="Q809" s="204"/>
      <c r="R809" s="204"/>
      <c r="S809" s="204"/>
      <c r="T809" s="205"/>
      <c r="AT809" s="206" t="s">
        <v>146</v>
      </c>
      <c r="AU809" s="206" t="s">
        <v>91</v>
      </c>
      <c r="AV809" s="13" t="s">
        <v>91</v>
      </c>
      <c r="AW809" s="13" t="s">
        <v>41</v>
      </c>
      <c r="AX809" s="13" t="s">
        <v>81</v>
      </c>
      <c r="AY809" s="206" t="s">
        <v>133</v>
      </c>
    </row>
    <row r="810" spans="1:65" s="14" customFormat="1">
      <c r="B810" s="207"/>
      <c r="C810" s="208"/>
      <c r="D810" s="189" t="s">
        <v>146</v>
      </c>
      <c r="E810" s="209" t="s">
        <v>35</v>
      </c>
      <c r="F810" s="210" t="s">
        <v>148</v>
      </c>
      <c r="G810" s="208"/>
      <c r="H810" s="211">
        <v>15</v>
      </c>
      <c r="I810" s="212"/>
      <c r="J810" s="208"/>
      <c r="K810" s="208"/>
      <c r="L810" s="213"/>
      <c r="M810" s="214"/>
      <c r="N810" s="215"/>
      <c r="O810" s="215"/>
      <c r="P810" s="215"/>
      <c r="Q810" s="215"/>
      <c r="R810" s="215"/>
      <c r="S810" s="215"/>
      <c r="T810" s="216"/>
      <c r="AT810" s="217" t="s">
        <v>146</v>
      </c>
      <c r="AU810" s="217" t="s">
        <v>91</v>
      </c>
      <c r="AV810" s="14" t="s">
        <v>140</v>
      </c>
      <c r="AW810" s="14" t="s">
        <v>41</v>
      </c>
      <c r="AX810" s="14" t="s">
        <v>89</v>
      </c>
      <c r="AY810" s="217" t="s">
        <v>133</v>
      </c>
    </row>
    <row r="811" spans="1:65" s="2" customFormat="1" ht="33" customHeight="1">
      <c r="A811" s="37"/>
      <c r="B811" s="38"/>
      <c r="C811" s="239" t="s">
        <v>875</v>
      </c>
      <c r="D811" s="239" t="s">
        <v>514</v>
      </c>
      <c r="E811" s="240" t="s">
        <v>876</v>
      </c>
      <c r="F811" s="241" t="s">
        <v>877</v>
      </c>
      <c r="G811" s="242" t="s">
        <v>138</v>
      </c>
      <c r="H811" s="243">
        <v>5</v>
      </c>
      <c r="I811" s="244"/>
      <c r="J811" s="245">
        <f>ROUND(I811*H811,2)</f>
        <v>0</v>
      </c>
      <c r="K811" s="241" t="s">
        <v>139</v>
      </c>
      <c r="L811" s="246"/>
      <c r="M811" s="247" t="s">
        <v>35</v>
      </c>
      <c r="N811" s="248" t="s">
        <v>52</v>
      </c>
      <c r="O811" s="67"/>
      <c r="P811" s="185">
        <f>O811*H811</f>
        <v>0</v>
      </c>
      <c r="Q811" s="185">
        <v>0</v>
      </c>
      <c r="R811" s="185">
        <f>Q811*H811</f>
        <v>0</v>
      </c>
      <c r="S811" s="185">
        <v>0</v>
      </c>
      <c r="T811" s="186">
        <f>S811*H811</f>
        <v>0</v>
      </c>
      <c r="U811" s="37"/>
      <c r="V811" s="37"/>
      <c r="W811" s="37"/>
      <c r="X811" s="37"/>
      <c r="Y811" s="37"/>
      <c r="Z811" s="37"/>
      <c r="AA811" s="37"/>
      <c r="AB811" s="37"/>
      <c r="AC811" s="37"/>
      <c r="AD811" s="37"/>
      <c r="AE811" s="37"/>
      <c r="AR811" s="187" t="s">
        <v>184</v>
      </c>
      <c r="AT811" s="187" t="s">
        <v>514</v>
      </c>
      <c r="AU811" s="187" t="s">
        <v>91</v>
      </c>
      <c r="AY811" s="19" t="s">
        <v>133</v>
      </c>
      <c r="BE811" s="188">
        <f>IF(N811="základní",J811,0)</f>
        <v>0</v>
      </c>
      <c r="BF811" s="188">
        <f>IF(N811="snížená",J811,0)</f>
        <v>0</v>
      </c>
      <c r="BG811" s="188">
        <f>IF(N811="zákl. přenesená",J811,0)</f>
        <v>0</v>
      </c>
      <c r="BH811" s="188">
        <f>IF(N811="sníž. přenesená",J811,0)</f>
        <v>0</v>
      </c>
      <c r="BI811" s="188">
        <f>IF(N811="nulová",J811,0)</f>
        <v>0</v>
      </c>
      <c r="BJ811" s="19" t="s">
        <v>89</v>
      </c>
      <c r="BK811" s="188">
        <f>ROUND(I811*H811,2)</f>
        <v>0</v>
      </c>
      <c r="BL811" s="19" t="s">
        <v>140</v>
      </c>
      <c r="BM811" s="187" t="s">
        <v>878</v>
      </c>
    </row>
    <row r="812" spans="1:65" s="2" customFormat="1" ht="19.2">
      <c r="A812" s="37"/>
      <c r="B812" s="38"/>
      <c r="C812" s="39"/>
      <c r="D812" s="189" t="s">
        <v>142</v>
      </c>
      <c r="E812" s="39"/>
      <c r="F812" s="190" t="s">
        <v>877</v>
      </c>
      <c r="G812" s="39"/>
      <c r="H812" s="39"/>
      <c r="I812" s="191"/>
      <c r="J812" s="39"/>
      <c r="K812" s="39"/>
      <c r="L812" s="42"/>
      <c r="M812" s="192"/>
      <c r="N812" s="193"/>
      <c r="O812" s="67"/>
      <c r="P812" s="67"/>
      <c r="Q812" s="67"/>
      <c r="R812" s="67"/>
      <c r="S812" s="67"/>
      <c r="T812" s="68"/>
      <c r="U812" s="37"/>
      <c r="V812" s="37"/>
      <c r="W812" s="37"/>
      <c r="X812" s="37"/>
      <c r="Y812" s="37"/>
      <c r="Z812" s="37"/>
      <c r="AA812" s="37"/>
      <c r="AB812" s="37"/>
      <c r="AC812" s="37"/>
      <c r="AD812" s="37"/>
      <c r="AE812" s="37"/>
      <c r="AT812" s="19" t="s">
        <v>142</v>
      </c>
      <c r="AU812" s="19" t="s">
        <v>91</v>
      </c>
    </row>
    <row r="813" spans="1:65" s="13" customFormat="1">
      <c r="B813" s="196"/>
      <c r="C813" s="197"/>
      <c r="D813" s="189" t="s">
        <v>146</v>
      </c>
      <c r="E813" s="198" t="s">
        <v>35</v>
      </c>
      <c r="F813" s="199" t="s">
        <v>879</v>
      </c>
      <c r="G813" s="197"/>
      <c r="H813" s="200">
        <v>5</v>
      </c>
      <c r="I813" s="201"/>
      <c r="J813" s="197"/>
      <c r="K813" s="197"/>
      <c r="L813" s="202"/>
      <c r="M813" s="203"/>
      <c r="N813" s="204"/>
      <c r="O813" s="204"/>
      <c r="P813" s="204"/>
      <c r="Q813" s="204"/>
      <c r="R813" s="204"/>
      <c r="S813" s="204"/>
      <c r="T813" s="205"/>
      <c r="AT813" s="206" t="s">
        <v>146</v>
      </c>
      <c r="AU813" s="206" t="s">
        <v>91</v>
      </c>
      <c r="AV813" s="13" t="s">
        <v>91</v>
      </c>
      <c r="AW813" s="13" t="s">
        <v>41</v>
      </c>
      <c r="AX813" s="13" t="s">
        <v>81</v>
      </c>
      <c r="AY813" s="206" t="s">
        <v>133</v>
      </c>
    </row>
    <row r="814" spans="1:65" s="14" customFormat="1">
      <c r="B814" s="207"/>
      <c r="C814" s="208"/>
      <c r="D814" s="189" t="s">
        <v>146</v>
      </c>
      <c r="E814" s="209" t="s">
        <v>35</v>
      </c>
      <c r="F814" s="210" t="s">
        <v>148</v>
      </c>
      <c r="G814" s="208"/>
      <c r="H814" s="211">
        <v>5</v>
      </c>
      <c r="I814" s="212"/>
      <c r="J814" s="208"/>
      <c r="K814" s="208"/>
      <c r="L814" s="213"/>
      <c r="M814" s="214"/>
      <c r="N814" s="215"/>
      <c r="O814" s="215"/>
      <c r="P814" s="215"/>
      <c r="Q814" s="215"/>
      <c r="R814" s="215"/>
      <c r="S814" s="215"/>
      <c r="T814" s="216"/>
      <c r="AT814" s="217" t="s">
        <v>146</v>
      </c>
      <c r="AU814" s="217" t="s">
        <v>91</v>
      </c>
      <c r="AV814" s="14" t="s">
        <v>140</v>
      </c>
      <c r="AW814" s="14" t="s">
        <v>41</v>
      </c>
      <c r="AX814" s="14" t="s">
        <v>89</v>
      </c>
      <c r="AY814" s="217" t="s">
        <v>133</v>
      </c>
    </row>
    <row r="815" spans="1:65" s="2" customFormat="1" ht="33" customHeight="1">
      <c r="A815" s="37"/>
      <c r="B815" s="38"/>
      <c r="C815" s="239" t="s">
        <v>880</v>
      </c>
      <c r="D815" s="239" t="s">
        <v>514</v>
      </c>
      <c r="E815" s="240" t="s">
        <v>881</v>
      </c>
      <c r="F815" s="241" t="s">
        <v>882</v>
      </c>
      <c r="G815" s="242" t="s">
        <v>138</v>
      </c>
      <c r="H815" s="243">
        <v>4</v>
      </c>
      <c r="I815" s="244"/>
      <c r="J815" s="245">
        <f>ROUND(I815*H815,2)</f>
        <v>0</v>
      </c>
      <c r="K815" s="241" t="s">
        <v>139</v>
      </c>
      <c r="L815" s="246"/>
      <c r="M815" s="247" t="s">
        <v>35</v>
      </c>
      <c r="N815" s="248" t="s">
        <v>52</v>
      </c>
      <c r="O815" s="67"/>
      <c r="P815" s="185">
        <f>O815*H815</f>
        <v>0</v>
      </c>
      <c r="Q815" s="185">
        <v>0</v>
      </c>
      <c r="R815" s="185">
        <f>Q815*H815</f>
        <v>0</v>
      </c>
      <c r="S815" s="185">
        <v>0</v>
      </c>
      <c r="T815" s="186">
        <f>S815*H815</f>
        <v>0</v>
      </c>
      <c r="U815" s="37"/>
      <c r="V815" s="37"/>
      <c r="W815" s="37"/>
      <c r="X815" s="37"/>
      <c r="Y815" s="37"/>
      <c r="Z815" s="37"/>
      <c r="AA815" s="37"/>
      <c r="AB815" s="37"/>
      <c r="AC815" s="37"/>
      <c r="AD815" s="37"/>
      <c r="AE815" s="37"/>
      <c r="AR815" s="187" t="s">
        <v>184</v>
      </c>
      <c r="AT815" s="187" t="s">
        <v>514</v>
      </c>
      <c r="AU815" s="187" t="s">
        <v>91</v>
      </c>
      <c r="AY815" s="19" t="s">
        <v>133</v>
      </c>
      <c r="BE815" s="188">
        <f>IF(N815="základní",J815,0)</f>
        <v>0</v>
      </c>
      <c r="BF815" s="188">
        <f>IF(N815="snížená",J815,0)</f>
        <v>0</v>
      </c>
      <c r="BG815" s="188">
        <f>IF(N815="zákl. přenesená",J815,0)</f>
        <v>0</v>
      </c>
      <c r="BH815" s="188">
        <f>IF(N815="sníž. přenesená",J815,0)</f>
        <v>0</v>
      </c>
      <c r="BI815" s="188">
        <f>IF(N815="nulová",J815,0)</f>
        <v>0</v>
      </c>
      <c r="BJ815" s="19" t="s">
        <v>89</v>
      </c>
      <c r="BK815" s="188">
        <f>ROUND(I815*H815,2)</f>
        <v>0</v>
      </c>
      <c r="BL815" s="19" t="s">
        <v>140</v>
      </c>
      <c r="BM815" s="187" t="s">
        <v>883</v>
      </c>
    </row>
    <row r="816" spans="1:65" s="2" customFormat="1" ht="19.2">
      <c r="A816" s="37"/>
      <c r="B816" s="38"/>
      <c r="C816" s="39"/>
      <c r="D816" s="189" t="s">
        <v>142</v>
      </c>
      <c r="E816" s="39"/>
      <c r="F816" s="190" t="s">
        <v>882</v>
      </c>
      <c r="G816" s="39"/>
      <c r="H816" s="39"/>
      <c r="I816" s="191"/>
      <c r="J816" s="39"/>
      <c r="K816" s="39"/>
      <c r="L816" s="42"/>
      <c r="M816" s="192"/>
      <c r="N816" s="193"/>
      <c r="O816" s="67"/>
      <c r="P816" s="67"/>
      <c r="Q816" s="67"/>
      <c r="R816" s="67"/>
      <c r="S816" s="67"/>
      <c r="T816" s="68"/>
      <c r="U816" s="37"/>
      <c r="V816" s="37"/>
      <c r="W816" s="37"/>
      <c r="X816" s="37"/>
      <c r="Y816" s="37"/>
      <c r="Z816" s="37"/>
      <c r="AA816" s="37"/>
      <c r="AB816" s="37"/>
      <c r="AC816" s="37"/>
      <c r="AD816" s="37"/>
      <c r="AE816" s="37"/>
      <c r="AT816" s="19" t="s">
        <v>142</v>
      </c>
      <c r="AU816" s="19" t="s">
        <v>91</v>
      </c>
    </row>
    <row r="817" spans="1:65" s="13" customFormat="1">
      <c r="B817" s="196"/>
      <c r="C817" s="197"/>
      <c r="D817" s="189" t="s">
        <v>146</v>
      </c>
      <c r="E817" s="198" t="s">
        <v>35</v>
      </c>
      <c r="F817" s="199" t="s">
        <v>884</v>
      </c>
      <c r="G817" s="197"/>
      <c r="H817" s="200">
        <v>4</v>
      </c>
      <c r="I817" s="201"/>
      <c r="J817" s="197"/>
      <c r="K817" s="197"/>
      <c r="L817" s="202"/>
      <c r="M817" s="203"/>
      <c r="N817" s="204"/>
      <c r="O817" s="204"/>
      <c r="P817" s="204"/>
      <c r="Q817" s="204"/>
      <c r="R817" s="204"/>
      <c r="S817" s="204"/>
      <c r="T817" s="205"/>
      <c r="AT817" s="206" t="s">
        <v>146</v>
      </c>
      <c r="AU817" s="206" t="s">
        <v>91</v>
      </c>
      <c r="AV817" s="13" t="s">
        <v>91</v>
      </c>
      <c r="AW817" s="13" t="s">
        <v>41</v>
      </c>
      <c r="AX817" s="13" t="s">
        <v>81</v>
      </c>
      <c r="AY817" s="206" t="s">
        <v>133</v>
      </c>
    </row>
    <row r="818" spans="1:65" s="14" customFormat="1">
      <c r="B818" s="207"/>
      <c r="C818" s="208"/>
      <c r="D818" s="189" t="s">
        <v>146</v>
      </c>
      <c r="E818" s="209" t="s">
        <v>35</v>
      </c>
      <c r="F818" s="210" t="s">
        <v>148</v>
      </c>
      <c r="G818" s="208"/>
      <c r="H818" s="211">
        <v>4</v>
      </c>
      <c r="I818" s="212"/>
      <c r="J818" s="208"/>
      <c r="K818" s="208"/>
      <c r="L818" s="213"/>
      <c r="M818" s="214"/>
      <c r="N818" s="215"/>
      <c r="O818" s="215"/>
      <c r="P818" s="215"/>
      <c r="Q818" s="215"/>
      <c r="R818" s="215"/>
      <c r="S818" s="215"/>
      <c r="T818" s="216"/>
      <c r="AT818" s="217" t="s">
        <v>146</v>
      </c>
      <c r="AU818" s="217" t="s">
        <v>91</v>
      </c>
      <c r="AV818" s="14" t="s">
        <v>140</v>
      </c>
      <c r="AW818" s="14" t="s">
        <v>41</v>
      </c>
      <c r="AX818" s="14" t="s">
        <v>89</v>
      </c>
      <c r="AY818" s="217" t="s">
        <v>133</v>
      </c>
    </row>
    <row r="819" spans="1:65" s="2" customFormat="1" ht="33" customHeight="1">
      <c r="A819" s="37"/>
      <c r="B819" s="38"/>
      <c r="C819" s="239" t="s">
        <v>885</v>
      </c>
      <c r="D819" s="239" t="s">
        <v>514</v>
      </c>
      <c r="E819" s="240" t="s">
        <v>886</v>
      </c>
      <c r="F819" s="241" t="s">
        <v>887</v>
      </c>
      <c r="G819" s="242" t="s">
        <v>138</v>
      </c>
      <c r="H819" s="243">
        <v>6</v>
      </c>
      <c r="I819" s="244"/>
      <c r="J819" s="245">
        <f>ROUND(I819*H819,2)</f>
        <v>0</v>
      </c>
      <c r="K819" s="241" t="s">
        <v>139</v>
      </c>
      <c r="L819" s="246"/>
      <c r="M819" s="247" t="s">
        <v>35</v>
      </c>
      <c r="N819" s="248" t="s">
        <v>52</v>
      </c>
      <c r="O819" s="67"/>
      <c r="P819" s="185">
        <f>O819*H819</f>
        <v>0</v>
      </c>
      <c r="Q819" s="185">
        <v>0</v>
      </c>
      <c r="R819" s="185">
        <f>Q819*H819</f>
        <v>0</v>
      </c>
      <c r="S819" s="185">
        <v>0</v>
      </c>
      <c r="T819" s="186">
        <f>S819*H819</f>
        <v>0</v>
      </c>
      <c r="U819" s="37"/>
      <c r="V819" s="37"/>
      <c r="W819" s="37"/>
      <c r="X819" s="37"/>
      <c r="Y819" s="37"/>
      <c r="Z819" s="37"/>
      <c r="AA819" s="37"/>
      <c r="AB819" s="37"/>
      <c r="AC819" s="37"/>
      <c r="AD819" s="37"/>
      <c r="AE819" s="37"/>
      <c r="AR819" s="187" t="s">
        <v>184</v>
      </c>
      <c r="AT819" s="187" t="s">
        <v>514</v>
      </c>
      <c r="AU819" s="187" t="s">
        <v>91</v>
      </c>
      <c r="AY819" s="19" t="s">
        <v>133</v>
      </c>
      <c r="BE819" s="188">
        <f>IF(N819="základní",J819,0)</f>
        <v>0</v>
      </c>
      <c r="BF819" s="188">
        <f>IF(N819="snížená",J819,0)</f>
        <v>0</v>
      </c>
      <c r="BG819" s="188">
        <f>IF(N819="zákl. přenesená",J819,0)</f>
        <v>0</v>
      </c>
      <c r="BH819" s="188">
        <f>IF(N819="sníž. přenesená",J819,0)</f>
        <v>0</v>
      </c>
      <c r="BI819" s="188">
        <f>IF(N819="nulová",J819,0)</f>
        <v>0</v>
      </c>
      <c r="BJ819" s="19" t="s">
        <v>89</v>
      </c>
      <c r="BK819" s="188">
        <f>ROUND(I819*H819,2)</f>
        <v>0</v>
      </c>
      <c r="BL819" s="19" t="s">
        <v>140</v>
      </c>
      <c r="BM819" s="187" t="s">
        <v>888</v>
      </c>
    </row>
    <row r="820" spans="1:65" s="2" customFormat="1" ht="19.2">
      <c r="A820" s="37"/>
      <c r="B820" s="38"/>
      <c r="C820" s="39"/>
      <c r="D820" s="189" t="s">
        <v>142</v>
      </c>
      <c r="E820" s="39"/>
      <c r="F820" s="190" t="s">
        <v>887</v>
      </c>
      <c r="G820" s="39"/>
      <c r="H820" s="39"/>
      <c r="I820" s="191"/>
      <c r="J820" s="39"/>
      <c r="K820" s="39"/>
      <c r="L820" s="42"/>
      <c r="M820" s="192"/>
      <c r="N820" s="193"/>
      <c r="O820" s="67"/>
      <c r="P820" s="67"/>
      <c r="Q820" s="67"/>
      <c r="R820" s="67"/>
      <c r="S820" s="67"/>
      <c r="T820" s="68"/>
      <c r="U820" s="37"/>
      <c r="V820" s="37"/>
      <c r="W820" s="37"/>
      <c r="X820" s="37"/>
      <c r="Y820" s="37"/>
      <c r="Z820" s="37"/>
      <c r="AA820" s="37"/>
      <c r="AB820" s="37"/>
      <c r="AC820" s="37"/>
      <c r="AD820" s="37"/>
      <c r="AE820" s="37"/>
      <c r="AT820" s="19" t="s">
        <v>142</v>
      </c>
      <c r="AU820" s="19" t="s">
        <v>91</v>
      </c>
    </row>
    <row r="821" spans="1:65" s="13" customFormat="1">
      <c r="B821" s="196"/>
      <c r="C821" s="197"/>
      <c r="D821" s="189" t="s">
        <v>146</v>
      </c>
      <c r="E821" s="198" t="s">
        <v>35</v>
      </c>
      <c r="F821" s="199" t="s">
        <v>889</v>
      </c>
      <c r="G821" s="197"/>
      <c r="H821" s="200">
        <v>6</v>
      </c>
      <c r="I821" s="201"/>
      <c r="J821" s="197"/>
      <c r="K821" s="197"/>
      <c r="L821" s="202"/>
      <c r="M821" s="203"/>
      <c r="N821" s="204"/>
      <c r="O821" s="204"/>
      <c r="P821" s="204"/>
      <c r="Q821" s="204"/>
      <c r="R821" s="204"/>
      <c r="S821" s="204"/>
      <c r="T821" s="205"/>
      <c r="AT821" s="206" t="s">
        <v>146</v>
      </c>
      <c r="AU821" s="206" t="s">
        <v>91</v>
      </c>
      <c r="AV821" s="13" t="s">
        <v>91</v>
      </c>
      <c r="AW821" s="13" t="s">
        <v>41</v>
      </c>
      <c r="AX821" s="13" t="s">
        <v>81</v>
      </c>
      <c r="AY821" s="206" t="s">
        <v>133</v>
      </c>
    </row>
    <row r="822" spans="1:65" s="14" customFormat="1">
      <c r="B822" s="207"/>
      <c r="C822" s="208"/>
      <c r="D822" s="189" t="s">
        <v>146</v>
      </c>
      <c r="E822" s="209" t="s">
        <v>35</v>
      </c>
      <c r="F822" s="210" t="s">
        <v>148</v>
      </c>
      <c r="G822" s="208"/>
      <c r="H822" s="211">
        <v>6</v>
      </c>
      <c r="I822" s="212"/>
      <c r="J822" s="208"/>
      <c r="K822" s="208"/>
      <c r="L822" s="213"/>
      <c r="M822" s="214"/>
      <c r="N822" s="215"/>
      <c r="O822" s="215"/>
      <c r="P822" s="215"/>
      <c r="Q822" s="215"/>
      <c r="R822" s="215"/>
      <c r="S822" s="215"/>
      <c r="T822" s="216"/>
      <c r="AT822" s="217" t="s">
        <v>146</v>
      </c>
      <c r="AU822" s="217" t="s">
        <v>91</v>
      </c>
      <c r="AV822" s="14" t="s">
        <v>140</v>
      </c>
      <c r="AW822" s="14" t="s">
        <v>41</v>
      </c>
      <c r="AX822" s="14" t="s">
        <v>89</v>
      </c>
      <c r="AY822" s="217" t="s">
        <v>133</v>
      </c>
    </row>
    <row r="823" spans="1:65" s="2" customFormat="1" ht="24.15" customHeight="1">
      <c r="A823" s="37"/>
      <c r="B823" s="38"/>
      <c r="C823" s="176" t="s">
        <v>890</v>
      </c>
      <c r="D823" s="176" t="s">
        <v>135</v>
      </c>
      <c r="E823" s="177" t="s">
        <v>891</v>
      </c>
      <c r="F823" s="178" t="s">
        <v>892</v>
      </c>
      <c r="G823" s="179" t="s">
        <v>138</v>
      </c>
      <c r="H823" s="180">
        <v>8</v>
      </c>
      <c r="I823" s="181"/>
      <c r="J823" s="182">
        <f>ROUND(I823*H823,2)</f>
        <v>0</v>
      </c>
      <c r="K823" s="178" t="s">
        <v>139</v>
      </c>
      <c r="L823" s="42"/>
      <c r="M823" s="183" t="s">
        <v>35</v>
      </c>
      <c r="N823" s="184" t="s">
        <v>52</v>
      </c>
      <c r="O823" s="67"/>
      <c r="P823" s="185">
        <f>O823*H823</f>
        <v>0</v>
      </c>
      <c r="Q823" s="185">
        <v>1.248E-2</v>
      </c>
      <c r="R823" s="185">
        <f>Q823*H823</f>
        <v>9.9839999999999998E-2</v>
      </c>
      <c r="S823" s="185">
        <v>0</v>
      </c>
      <c r="T823" s="186">
        <f>S823*H823</f>
        <v>0</v>
      </c>
      <c r="U823" s="37"/>
      <c r="V823" s="37"/>
      <c r="W823" s="37"/>
      <c r="X823" s="37"/>
      <c r="Y823" s="37"/>
      <c r="Z823" s="37"/>
      <c r="AA823" s="37"/>
      <c r="AB823" s="37"/>
      <c r="AC823" s="37"/>
      <c r="AD823" s="37"/>
      <c r="AE823" s="37"/>
      <c r="AR823" s="187" t="s">
        <v>140</v>
      </c>
      <c r="AT823" s="187" t="s">
        <v>135</v>
      </c>
      <c r="AU823" s="187" t="s">
        <v>91</v>
      </c>
      <c r="AY823" s="19" t="s">
        <v>133</v>
      </c>
      <c r="BE823" s="188">
        <f>IF(N823="základní",J823,0)</f>
        <v>0</v>
      </c>
      <c r="BF823" s="188">
        <f>IF(N823="snížená",J823,0)</f>
        <v>0</v>
      </c>
      <c r="BG823" s="188">
        <f>IF(N823="zákl. přenesená",J823,0)</f>
        <v>0</v>
      </c>
      <c r="BH823" s="188">
        <f>IF(N823="sníž. přenesená",J823,0)</f>
        <v>0</v>
      </c>
      <c r="BI823" s="188">
        <f>IF(N823="nulová",J823,0)</f>
        <v>0</v>
      </c>
      <c r="BJ823" s="19" t="s">
        <v>89</v>
      </c>
      <c r="BK823" s="188">
        <f>ROUND(I823*H823,2)</f>
        <v>0</v>
      </c>
      <c r="BL823" s="19" t="s">
        <v>140</v>
      </c>
      <c r="BM823" s="187" t="s">
        <v>893</v>
      </c>
    </row>
    <row r="824" spans="1:65" s="2" customFormat="1">
      <c r="A824" s="37"/>
      <c r="B824" s="38"/>
      <c r="C824" s="39"/>
      <c r="D824" s="189" t="s">
        <v>142</v>
      </c>
      <c r="E824" s="39"/>
      <c r="F824" s="190" t="s">
        <v>892</v>
      </c>
      <c r="G824" s="39"/>
      <c r="H824" s="39"/>
      <c r="I824" s="191"/>
      <c r="J824" s="39"/>
      <c r="K824" s="39"/>
      <c r="L824" s="42"/>
      <c r="M824" s="192"/>
      <c r="N824" s="193"/>
      <c r="O824" s="67"/>
      <c r="P824" s="67"/>
      <c r="Q824" s="67"/>
      <c r="R824" s="67"/>
      <c r="S824" s="67"/>
      <c r="T824" s="68"/>
      <c r="U824" s="37"/>
      <c r="V824" s="37"/>
      <c r="W824" s="37"/>
      <c r="X824" s="37"/>
      <c r="Y824" s="37"/>
      <c r="Z824" s="37"/>
      <c r="AA824" s="37"/>
      <c r="AB824" s="37"/>
      <c r="AC824" s="37"/>
      <c r="AD824" s="37"/>
      <c r="AE824" s="37"/>
      <c r="AT824" s="19" t="s">
        <v>142</v>
      </c>
      <c r="AU824" s="19" t="s">
        <v>91</v>
      </c>
    </row>
    <row r="825" spans="1:65" s="13" customFormat="1">
      <c r="B825" s="196"/>
      <c r="C825" s="197"/>
      <c r="D825" s="189" t="s">
        <v>146</v>
      </c>
      <c r="E825" s="198" t="s">
        <v>35</v>
      </c>
      <c r="F825" s="199" t="s">
        <v>894</v>
      </c>
      <c r="G825" s="197"/>
      <c r="H825" s="200">
        <v>8</v>
      </c>
      <c r="I825" s="201"/>
      <c r="J825" s="197"/>
      <c r="K825" s="197"/>
      <c r="L825" s="202"/>
      <c r="M825" s="203"/>
      <c r="N825" s="204"/>
      <c r="O825" s="204"/>
      <c r="P825" s="204"/>
      <c r="Q825" s="204"/>
      <c r="R825" s="204"/>
      <c r="S825" s="204"/>
      <c r="T825" s="205"/>
      <c r="AT825" s="206" t="s">
        <v>146</v>
      </c>
      <c r="AU825" s="206" t="s">
        <v>91</v>
      </c>
      <c r="AV825" s="13" t="s">
        <v>91</v>
      </c>
      <c r="AW825" s="13" t="s">
        <v>41</v>
      </c>
      <c r="AX825" s="13" t="s">
        <v>81</v>
      </c>
      <c r="AY825" s="206" t="s">
        <v>133</v>
      </c>
    </row>
    <row r="826" spans="1:65" s="14" customFormat="1">
      <c r="B826" s="207"/>
      <c r="C826" s="208"/>
      <c r="D826" s="189" t="s">
        <v>146</v>
      </c>
      <c r="E826" s="209" t="s">
        <v>35</v>
      </c>
      <c r="F826" s="210" t="s">
        <v>148</v>
      </c>
      <c r="G826" s="208"/>
      <c r="H826" s="211">
        <v>8</v>
      </c>
      <c r="I826" s="212"/>
      <c r="J826" s="208"/>
      <c r="K826" s="208"/>
      <c r="L826" s="213"/>
      <c r="M826" s="214"/>
      <c r="N826" s="215"/>
      <c r="O826" s="215"/>
      <c r="P826" s="215"/>
      <c r="Q826" s="215"/>
      <c r="R826" s="215"/>
      <c r="S826" s="215"/>
      <c r="T826" s="216"/>
      <c r="AT826" s="217" t="s">
        <v>146</v>
      </c>
      <c r="AU826" s="217" t="s">
        <v>91</v>
      </c>
      <c r="AV826" s="14" t="s">
        <v>140</v>
      </c>
      <c r="AW826" s="14" t="s">
        <v>41</v>
      </c>
      <c r="AX826" s="14" t="s">
        <v>89</v>
      </c>
      <c r="AY826" s="217" t="s">
        <v>133</v>
      </c>
    </row>
    <row r="827" spans="1:65" s="2" customFormat="1" ht="24.15" customHeight="1">
      <c r="A827" s="37"/>
      <c r="B827" s="38"/>
      <c r="C827" s="239" t="s">
        <v>895</v>
      </c>
      <c r="D827" s="239" t="s">
        <v>514</v>
      </c>
      <c r="E827" s="240" t="s">
        <v>896</v>
      </c>
      <c r="F827" s="241" t="s">
        <v>897</v>
      </c>
      <c r="G827" s="242" t="s">
        <v>138</v>
      </c>
      <c r="H827" s="243">
        <v>8</v>
      </c>
      <c r="I827" s="244"/>
      <c r="J827" s="245">
        <f>ROUND(I827*H827,2)</f>
        <v>0</v>
      </c>
      <c r="K827" s="241" t="s">
        <v>139</v>
      </c>
      <c r="L827" s="246"/>
      <c r="M827" s="247" t="s">
        <v>35</v>
      </c>
      <c r="N827" s="248" t="s">
        <v>52</v>
      </c>
      <c r="O827" s="67"/>
      <c r="P827" s="185">
        <f>O827*H827</f>
        <v>0</v>
      </c>
      <c r="Q827" s="185">
        <v>0</v>
      </c>
      <c r="R827" s="185">
        <f>Q827*H827</f>
        <v>0</v>
      </c>
      <c r="S827" s="185">
        <v>0</v>
      </c>
      <c r="T827" s="186">
        <f>S827*H827</f>
        <v>0</v>
      </c>
      <c r="U827" s="37"/>
      <c r="V827" s="37"/>
      <c r="W827" s="37"/>
      <c r="X827" s="37"/>
      <c r="Y827" s="37"/>
      <c r="Z827" s="37"/>
      <c r="AA827" s="37"/>
      <c r="AB827" s="37"/>
      <c r="AC827" s="37"/>
      <c r="AD827" s="37"/>
      <c r="AE827" s="37"/>
      <c r="AR827" s="187" t="s">
        <v>184</v>
      </c>
      <c r="AT827" s="187" t="s">
        <v>514</v>
      </c>
      <c r="AU827" s="187" t="s">
        <v>91</v>
      </c>
      <c r="AY827" s="19" t="s">
        <v>133</v>
      </c>
      <c r="BE827" s="188">
        <f>IF(N827="základní",J827,0)</f>
        <v>0</v>
      </c>
      <c r="BF827" s="188">
        <f>IF(N827="snížená",J827,0)</f>
        <v>0</v>
      </c>
      <c r="BG827" s="188">
        <f>IF(N827="zákl. přenesená",J827,0)</f>
        <v>0</v>
      </c>
      <c r="BH827" s="188">
        <f>IF(N827="sníž. přenesená",J827,0)</f>
        <v>0</v>
      </c>
      <c r="BI827" s="188">
        <f>IF(N827="nulová",J827,0)</f>
        <v>0</v>
      </c>
      <c r="BJ827" s="19" t="s">
        <v>89</v>
      </c>
      <c r="BK827" s="188">
        <f>ROUND(I827*H827,2)</f>
        <v>0</v>
      </c>
      <c r="BL827" s="19" t="s">
        <v>140</v>
      </c>
      <c r="BM827" s="187" t="s">
        <v>898</v>
      </c>
    </row>
    <row r="828" spans="1:65" s="2" customFormat="1" ht="19.2">
      <c r="A828" s="37"/>
      <c r="B828" s="38"/>
      <c r="C828" s="39"/>
      <c r="D828" s="189" t="s">
        <v>142</v>
      </c>
      <c r="E828" s="39"/>
      <c r="F828" s="190" t="s">
        <v>897</v>
      </c>
      <c r="G828" s="39"/>
      <c r="H828" s="39"/>
      <c r="I828" s="191"/>
      <c r="J828" s="39"/>
      <c r="K828" s="39"/>
      <c r="L828" s="42"/>
      <c r="M828" s="192"/>
      <c r="N828" s="193"/>
      <c r="O828" s="67"/>
      <c r="P828" s="67"/>
      <c r="Q828" s="67"/>
      <c r="R828" s="67"/>
      <c r="S828" s="67"/>
      <c r="T828" s="68"/>
      <c r="U828" s="37"/>
      <c r="V828" s="37"/>
      <c r="W828" s="37"/>
      <c r="X828" s="37"/>
      <c r="Y828" s="37"/>
      <c r="Z828" s="37"/>
      <c r="AA828" s="37"/>
      <c r="AB828" s="37"/>
      <c r="AC828" s="37"/>
      <c r="AD828" s="37"/>
      <c r="AE828" s="37"/>
      <c r="AT828" s="19" t="s">
        <v>142</v>
      </c>
      <c r="AU828" s="19" t="s">
        <v>91</v>
      </c>
    </row>
    <row r="829" spans="1:65" s="13" customFormat="1">
      <c r="B829" s="196"/>
      <c r="C829" s="197"/>
      <c r="D829" s="189" t="s">
        <v>146</v>
      </c>
      <c r="E829" s="198" t="s">
        <v>35</v>
      </c>
      <c r="F829" s="199" t="s">
        <v>894</v>
      </c>
      <c r="G829" s="197"/>
      <c r="H829" s="200">
        <v>8</v>
      </c>
      <c r="I829" s="201"/>
      <c r="J829" s="197"/>
      <c r="K829" s="197"/>
      <c r="L829" s="202"/>
      <c r="M829" s="203"/>
      <c r="N829" s="204"/>
      <c r="O829" s="204"/>
      <c r="P829" s="204"/>
      <c r="Q829" s="204"/>
      <c r="R829" s="204"/>
      <c r="S829" s="204"/>
      <c r="T829" s="205"/>
      <c r="AT829" s="206" t="s">
        <v>146</v>
      </c>
      <c r="AU829" s="206" t="s">
        <v>91</v>
      </c>
      <c r="AV829" s="13" t="s">
        <v>91</v>
      </c>
      <c r="AW829" s="13" t="s">
        <v>41</v>
      </c>
      <c r="AX829" s="13" t="s">
        <v>81</v>
      </c>
      <c r="AY829" s="206" t="s">
        <v>133</v>
      </c>
    </row>
    <row r="830" spans="1:65" s="14" customFormat="1">
      <c r="B830" s="207"/>
      <c r="C830" s="208"/>
      <c r="D830" s="189" t="s">
        <v>146</v>
      </c>
      <c r="E830" s="209" t="s">
        <v>35</v>
      </c>
      <c r="F830" s="210" t="s">
        <v>148</v>
      </c>
      <c r="G830" s="208"/>
      <c r="H830" s="211">
        <v>8</v>
      </c>
      <c r="I830" s="212"/>
      <c r="J830" s="208"/>
      <c r="K830" s="208"/>
      <c r="L830" s="213"/>
      <c r="M830" s="214"/>
      <c r="N830" s="215"/>
      <c r="O830" s="215"/>
      <c r="P830" s="215"/>
      <c r="Q830" s="215"/>
      <c r="R830" s="215"/>
      <c r="S830" s="215"/>
      <c r="T830" s="216"/>
      <c r="AT830" s="217" t="s">
        <v>146</v>
      </c>
      <c r="AU830" s="217" t="s">
        <v>91</v>
      </c>
      <c r="AV830" s="14" t="s">
        <v>140</v>
      </c>
      <c r="AW830" s="14" t="s">
        <v>41</v>
      </c>
      <c r="AX830" s="14" t="s">
        <v>89</v>
      </c>
      <c r="AY830" s="217" t="s">
        <v>133</v>
      </c>
    </row>
    <row r="831" spans="1:65" s="2" customFormat="1" ht="24.15" customHeight="1">
      <c r="A831" s="37"/>
      <c r="B831" s="38"/>
      <c r="C831" s="176" t="s">
        <v>899</v>
      </c>
      <c r="D831" s="176" t="s">
        <v>135</v>
      </c>
      <c r="E831" s="177" t="s">
        <v>900</v>
      </c>
      <c r="F831" s="178" t="s">
        <v>901</v>
      </c>
      <c r="G831" s="179" t="s">
        <v>138</v>
      </c>
      <c r="H831" s="180">
        <v>10</v>
      </c>
      <c r="I831" s="181"/>
      <c r="J831" s="182">
        <f>ROUND(I831*H831,2)</f>
        <v>0</v>
      </c>
      <c r="K831" s="178" t="s">
        <v>139</v>
      </c>
      <c r="L831" s="42"/>
      <c r="M831" s="183" t="s">
        <v>35</v>
      </c>
      <c r="N831" s="184" t="s">
        <v>52</v>
      </c>
      <c r="O831" s="67"/>
      <c r="P831" s="185">
        <f>O831*H831</f>
        <v>0</v>
      </c>
      <c r="Q831" s="185">
        <v>2.8539999999999999E-2</v>
      </c>
      <c r="R831" s="185">
        <f>Q831*H831</f>
        <v>0.28539999999999999</v>
      </c>
      <c r="S831" s="185">
        <v>0</v>
      </c>
      <c r="T831" s="186">
        <f>S831*H831</f>
        <v>0</v>
      </c>
      <c r="U831" s="37"/>
      <c r="V831" s="37"/>
      <c r="W831" s="37"/>
      <c r="X831" s="37"/>
      <c r="Y831" s="37"/>
      <c r="Z831" s="37"/>
      <c r="AA831" s="37"/>
      <c r="AB831" s="37"/>
      <c r="AC831" s="37"/>
      <c r="AD831" s="37"/>
      <c r="AE831" s="37"/>
      <c r="AR831" s="187" t="s">
        <v>140</v>
      </c>
      <c r="AT831" s="187" t="s">
        <v>135</v>
      </c>
      <c r="AU831" s="187" t="s">
        <v>91</v>
      </c>
      <c r="AY831" s="19" t="s">
        <v>133</v>
      </c>
      <c r="BE831" s="188">
        <f>IF(N831="základní",J831,0)</f>
        <v>0</v>
      </c>
      <c r="BF831" s="188">
        <f>IF(N831="snížená",J831,0)</f>
        <v>0</v>
      </c>
      <c r="BG831" s="188">
        <f>IF(N831="zákl. přenesená",J831,0)</f>
        <v>0</v>
      </c>
      <c r="BH831" s="188">
        <f>IF(N831="sníž. přenesená",J831,0)</f>
        <v>0</v>
      </c>
      <c r="BI831" s="188">
        <f>IF(N831="nulová",J831,0)</f>
        <v>0</v>
      </c>
      <c r="BJ831" s="19" t="s">
        <v>89</v>
      </c>
      <c r="BK831" s="188">
        <f>ROUND(I831*H831,2)</f>
        <v>0</v>
      </c>
      <c r="BL831" s="19" t="s">
        <v>140</v>
      </c>
      <c r="BM831" s="187" t="s">
        <v>902</v>
      </c>
    </row>
    <row r="832" spans="1:65" s="2" customFormat="1">
      <c r="A832" s="37"/>
      <c r="B832" s="38"/>
      <c r="C832" s="39"/>
      <c r="D832" s="189" t="s">
        <v>142</v>
      </c>
      <c r="E832" s="39"/>
      <c r="F832" s="190" t="s">
        <v>901</v>
      </c>
      <c r="G832" s="39"/>
      <c r="H832" s="39"/>
      <c r="I832" s="191"/>
      <c r="J832" s="39"/>
      <c r="K832" s="39"/>
      <c r="L832" s="42"/>
      <c r="M832" s="192"/>
      <c r="N832" s="193"/>
      <c r="O832" s="67"/>
      <c r="P832" s="67"/>
      <c r="Q832" s="67"/>
      <c r="R832" s="67"/>
      <c r="S832" s="67"/>
      <c r="T832" s="68"/>
      <c r="U832" s="37"/>
      <c r="V832" s="37"/>
      <c r="W832" s="37"/>
      <c r="X832" s="37"/>
      <c r="Y832" s="37"/>
      <c r="Z832" s="37"/>
      <c r="AA832" s="37"/>
      <c r="AB832" s="37"/>
      <c r="AC832" s="37"/>
      <c r="AD832" s="37"/>
      <c r="AE832" s="37"/>
      <c r="AT832" s="19" t="s">
        <v>142</v>
      </c>
      <c r="AU832" s="19" t="s">
        <v>91</v>
      </c>
    </row>
    <row r="833" spans="1:65" s="13" customFormat="1">
      <c r="B833" s="196"/>
      <c r="C833" s="197"/>
      <c r="D833" s="189" t="s">
        <v>146</v>
      </c>
      <c r="E833" s="198" t="s">
        <v>35</v>
      </c>
      <c r="F833" s="199" t="s">
        <v>903</v>
      </c>
      <c r="G833" s="197"/>
      <c r="H833" s="200">
        <v>7</v>
      </c>
      <c r="I833" s="201"/>
      <c r="J833" s="197"/>
      <c r="K833" s="197"/>
      <c r="L833" s="202"/>
      <c r="M833" s="203"/>
      <c r="N833" s="204"/>
      <c r="O833" s="204"/>
      <c r="P833" s="204"/>
      <c r="Q833" s="204"/>
      <c r="R833" s="204"/>
      <c r="S833" s="204"/>
      <c r="T833" s="205"/>
      <c r="AT833" s="206" t="s">
        <v>146</v>
      </c>
      <c r="AU833" s="206" t="s">
        <v>91</v>
      </c>
      <c r="AV833" s="13" t="s">
        <v>91</v>
      </c>
      <c r="AW833" s="13" t="s">
        <v>41</v>
      </c>
      <c r="AX833" s="13" t="s">
        <v>81</v>
      </c>
      <c r="AY833" s="206" t="s">
        <v>133</v>
      </c>
    </row>
    <row r="834" spans="1:65" s="13" customFormat="1">
      <c r="B834" s="196"/>
      <c r="C834" s="197"/>
      <c r="D834" s="189" t="s">
        <v>146</v>
      </c>
      <c r="E834" s="198" t="s">
        <v>35</v>
      </c>
      <c r="F834" s="199" t="s">
        <v>904</v>
      </c>
      <c r="G834" s="197"/>
      <c r="H834" s="200">
        <v>3</v>
      </c>
      <c r="I834" s="201"/>
      <c r="J834" s="197"/>
      <c r="K834" s="197"/>
      <c r="L834" s="202"/>
      <c r="M834" s="203"/>
      <c r="N834" s="204"/>
      <c r="O834" s="204"/>
      <c r="P834" s="204"/>
      <c r="Q834" s="204"/>
      <c r="R834" s="204"/>
      <c r="S834" s="204"/>
      <c r="T834" s="205"/>
      <c r="AT834" s="206" t="s">
        <v>146</v>
      </c>
      <c r="AU834" s="206" t="s">
        <v>91</v>
      </c>
      <c r="AV834" s="13" t="s">
        <v>91</v>
      </c>
      <c r="AW834" s="13" t="s">
        <v>41</v>
      </c>
      <c r="AX834" s="13" t="s">
        <v>81</v>
      </c>
      <c r="AY834" s="206" t="s">
        <v>133</v>
      </c>
    </row>
    <row r="835" spans="1:65" s="14" customFormat="1">
      <c r="B835" s="207"/>
      <c r="C835" s="208"/>
      <c r="D835" s="189" t="s">
        <v>146</v>
      </c>
      <c r="E835" s="209" t="s">
        <v>35</v>
      </c>
      <c r="F835" s="210" t="s">
        <v>148</v>
      </c>
      <c r="G835" s="208"/>
      <c r="H835" s="211">
        <v>10</v>
      </c>
      <c r="I835" s="212"/>
      <c r="J835" s="208"/>
      <c r="K835" s="208"/>
      <c r="L835" s="213"/>
      <c r="M835" s="214"/>
      <c r="N835" s="215"/>
      <c r="O835" s="215"/>
      <c r="P835" s="215"/>
      <c r="Q835" s="215"/>
      <c r="R835" s="215"/>
      <c r="S835" s="215"/>
      <c r="T835" s="216"/>
      <c r="AT835" s="217" t="s">
        <v>146</v>
      </c>
      <c r="AU835" s="217" t="s">
        <v>91</v>
      </c>
      <c r="AV835" s="14" t="s">
        <v>140</v>
      </c>
      <c r="AW835" s="14" t="s">
        <v>41</v>
      </c>
      <c r="AX835" s="14" t="s">
        <v>89</v>
      </c>
      <c r="AY835" s="217" t="s">
        <v>133</v>
      </c>
    </row>
    <row r="836" spans="1:65" s="2" customFormat="1" ht="24.15" customHeight="1">
      <c r="A836" s="37"/>
      <c r="B836" s="38"/>
      <c r="C836" s="239" t="s">
        <v>905</v>
      </c>
      <c r="D836" s="239" t="s">
        <v>514</v>
      </c>
      <c r="E836" s="240" t="s">
        <v>906</v>
      </c>
      <c r="F836" s="241" t="s">
        <v>907</v>
      </c>
      <c r="G836" s="242" t="s">
        <v>138</v>
      </c>
      <c r="H836" s="243">
        <v>8</v>
      </c>
      <c r="I836" s="244"/>
      <c r="J836" s="245">
        <f>ROUND(I836*H836,2)</f>
        <v>0</v>
      </c>
      <c r="K836" s="241" t="s">
        <v>139</v>
      </c>
      <c r="L836" s="246"/>
      <c r="M836" s="247" t="s">
        <v>35</v>
      </c>
      <c r="N836" s="248" t="s">
        <v>52</v>
      </c>
      <c r="O836" s="67"/>
      <c r="P836" s="185">
        <f>O836*H836</f>
        <v>0</v>
      </c>
      <c r="Q836" s="185">
        <v>0</v>
      </c>
      <c r="R836" s="185">
        <f>Q836*H836</f>
        <v>0</v>
      </c>
      <c r="S836" s="185">
        <v>0</v>
      </c>
      <c r="T836" s="186">
        <f>S836*H836</f>
        <v>0</v>
      </c>
      <c r="U836" s="37"/>
      <c r="V836" s="37"/>
      <c r="W836" s="37"/>
      <c r="X836" s="37"/>
      <c r="Y836" s="37"/>
      <c r="Z836" s="37"/>
      <c r="AA836" s="37"/>
      <c r="AB836" s="37"/>
      <c r="AC836" s="37"/>
      <c r="AD836" s="37"/>
      <c r="AE836" s="37"/>
      <c r="AR836" s="187" t="s">
        <v>184</v>
      </c>
      <c r="AT836" s="187" t="s">
        <v>514</v>
      </c>
      <c r="AU836" s="187" t="s">
        <v>91</v>
      </c>
      <c r="AY836" s="19" t="s">
        <v>133</v>
      </c>
      <c r="BE836" s="188">
        <f>IF(N836="základní",J836,0)</f>
        <v>0</v>
      </c>
      <c r="BF836" s="188">
        <f>IF(N836="snížená",J836,0)</f>
        <v>0</v>
      </c>
      <c r="BG836" s="188">
        <f>IF(N836="zákl. přenesená",J836,0)</f>
        <v>0</v>
      </c>
      <c r="BH836" s="188">
        <f>IF(N836="sníž. přenesená",J836,0)</f>
        <v>0</v>
      </c>
      <c r="BI836" s="188">
        <f>IF(N836="nulová",J836,0)</f>
        <v>0</v>
      </c>
      <c r="BJ836" s="19" t="s">
        <v>89</v>
      </c>
      <c r="BK836" s="188">
        <f>ROUND(I836*H836,2)</f>
        <v>0</v>
      </c>
      <c r="BL836" s="19" t="s">
        <v>140</v>
      </c>
      <c r="BM836" s="187" t="s">
        <v>908</v>
      </c>
    </row>
    <row r="837" spans="1:65" s="2" customFormat="1" ht="19.2">
      <c r="A837" s="37"/>
      <c r="B837" s="38"/>
      <c r="C837" s="39"/>
      <c r="D837" s="189" t="s">
        <v>142</v>
      </c>
      <c r="E837" s="39"/>
      <c r="F837" s="190" t="s">
        <v>907</v>
      </c>
      <c r="G837" s="39"/>
      <c r="H837" s="39"/>
      <c r="I837" s="191"/>
      <c r="J837" s="39"/>
      <c r="K837" s="39"/>
      <c r="L837" s="42"/>
      <c r="M837" s="192"/>
      <c r="N837" s="193"/>
      <c r="O837" s="67"/>
      <c r="P837" s="67"/>
      <c r="Q837" s="67"/>
      <c r="R837" s="67"/>
      <c r="S837" s="67"/>
      <c r="T837" s="68"/>
      <c r="U837" s="37"/>
      <c r="V837" s="37"/>
      <c r="W837" s="37"/>
      <c r="X837" s="37"/>
      <c r="Y837" s="37"/>
      <c r="Z837" s="37"/>
      <c r="AA837" s="37"/>
      <c r="AB837" s="37"/>
      <c r="AC837" s="37"/>
      <c r="AD837" s="37"/>
      <c r="AE837" s="37"/>
      <c r="AT837" s="19" t="s">
        <v>142</v>
      </c>
      <c r="AU837" s="19" t="s">
        <v>91</v>
      </c>
    </row>
    <row r="838" spans="1:65" s="13" customFormat="1">
      <c r="B838" s="196"/>
      <c r="C838" s="197"/>
      <c r="D838" s="189" t="s">
        <v>146</v>
      </c>
      <c r="E838" s="198" t="s">
        <v>35</v>
      </c>
      <c r="F838" s="199" t="s">
        <v>903</v>
      </c>
      <c r="G838" s="197"/>
      <c r="H838" s="200">
        <v>7</v>
      </c>
      <c r="I838" s="201"/>
      <c r="J838" s="197"/>
      <c r="K838" s="197"/>
      <c r="L838" s="202"/>
      <c r="M838" s="203"/>
      <c r="N838" s="204"/>
      <c r="O838" s="204"/>
      <c r="P838" s="204"/>
      <c r="Q838" s="204"/>
      <c r="R838" s="204"/>
      <c r="S838" s="204"/>
      <c r="T838" s="205"/>
      <c r="AT838" s="206" t="s">
        <v>146</v>
      </c>
      <c r="AU838" s="206" t="s">
        <v>91</v>
      </c>
      <c r="AV838" s="13" t="s">
        <v>91</v>
      </c>
      <c r="AW838" s="13" t="s">
        <v>41</v>
      </c>
      <c r="AX838" s="13" t="s">
        <v>81</v>
      </c>
      <c r="AY838" s="206" t="s">
        <v>133</v>
      </c>
    </row>
    <row r="839" spans="1:65" s="13" customFormat="1">
      <c r="B839" s="196"/>
      <c r="C839" s="197"/>
      <c r="D839" s="189" t="s">
        <v>146</v>
      </c>
      <c r="E839" s="198" t="s">
        <v>35</v>
      </c>
      <c r="F839" s="199" t="s">
        <v>909</v>
      </c>
      <c r="G839" s="197"/>
      <c r="H839" s="200">
        <v>1</v>
      </c>
      <c r="I839" s="201"/>
      <c r="J839" s="197"/>
      <c r="K839" s="197"/>
      <c r="L839" s="202"/>
      <c r="M839" s="203"/>
      <c r="N839" s="204"/>
      <c r="O839" s="204"/>
      <c r="P839" s="204"/>
      <c r="Q839" s="204"/>
      <c r="R839" s="204"/>
      <c r="S839" s="204"/>
      <c r="T839" s="205"/>
      <c r="AT839" s="206" t="s">
        <v>146</v>
      </c>
      <c r="AU839" s="206" t="s">
        <v>91</v>
      </c>
      <c r="AV839" s="13" t="s">
        <v>91</v>
      </c>
      <c r="AW839" s="13" t="s">
        <v>41</v>
      </c>
      <c r="AX839" s="13" t="s">
        <v>81</v>
      </c>
      <c r="AY839" s="206" t="s">
        <v>133</v>
      </c>
    </row>
    <row r="840" spans="1:65" s="14" customFormat="1">
      <c r="B840" s="207"/>
      <c r="C840" s="208"/>
      <c r="D840" s="189" t="s">
        <v>146</v>
      </c>
      <c r="E840" s="209" t="s">
        <v>35</v>
      </c>
      <c r="F840" s="210" t="s">
        <v>148</v>
      </c>
      <c r="G840" s="208"/>
      <c r="H840" s="211">
        <v>8</v>
      </c>
      <c r="I840" s="212"/>
      <c r="J840" s="208"/>
      <c r="K840" s="208"/>
      <c r="L840" s="213"/>
      <c r="M840" s="214"/>
      <c r="N840" s="215"/>
      <c r="O840" s="215"/>
      <c r="P840" s="215"/>
      <c r="Q840" s="215"/>
      <c r="R840" s="215"/>
      <c r="S840" s="215"/>
      <c r="T840" s="216"/>
      <c r="AT840" s="217" t="s">
        <v>146</v>
      </c>
      <c r="AU840" s="217" t="s">
        <v>91</v>
      </c>
      <c r="AV840" s="14" t="s">
        <v>140</v>
      </c>
      <c r="AW840" s="14" t="s">
        <v>41</v>
      </c>
      <c r="AX840" s="14" t="s">
        <v>89</v>
      </c>
      <c r="AY840" s="217" t="s">
        <v>133</v>
      </c>
    </row>
    <row r="841" spans="1:65" s="2" customFormat="1" ht="24.15" customHeight="1">
      <c r="A841" s="37"/>
      <c r="B841" s="38"/>
      <c r="C841" s="239" t="s">
        <v>910</v>
      </c>
      <c r="D841" s="239" t="s">
        <v>514</v>
      </c>
      <c r="E841" s="240" t="s">
        <v>911</v>
      </c>
      <c r="F841" s="241" t="s">
        <v>912</v>
      </c>
      <c r="G841" s="242" t="s">
        <v>138</v>
      </c>
      <c r="H841" s="243">
        <v>2</v>
      </c>
      <c r="I841" s="244"/>
      <c r="J841" s="245">
        <f>ROUND(I841*H841,2)</f>
        <v>0</v>
      </c>
      <c r="K841" s="241" t="s">
        <v>139</v>
      </c>
      <c r="L841" s="246"/>
      <c r="M841" s="247" t="s">
        <v>35</v>
      </c>
      <c r="N841" s="248" t="s">
        <v>52</v>
      </c>
      <c r="O841" s="67"/>
      <c r="P841" s="185">
        <f>O841*H841</f>
        <v>0</v>
      </c>
      <c r="Q841" s="185">
        <v>0</v>
      </c>
      <c r="R841" s="185">
        <f>Q841*H841</f>
        <v>0</v>
      </c>
      <c r="S841" s="185">
        <v>0</v>
      </c>
      <c r="T841" s="186">
        <f>S841*H841</f>
        <v>0</v>
      </c>
      <c r="U841" s="37"/>
      <c r="V841" s="37"/>
      <c r="W841" s="37"/>
      <c r="X841" s="37"/>
      <c r="Y841" s="37"/>
      <c r="Z841" s="37"/>
      <c r="AA841" s="37"/>
      <c r="AB841" s="37"/>
      <c r="AC841" s="37"/>
      <c r="AD841" s="37"/>
      <c r="AE841" s="37"/>
      <c r="AR841" s="187" t="s">
        <v>184</v>
      </c>
      <c r="AT841" s="187" t="s">
        <v>514</v>
      </c>
      <c r="AU841" s="187" t="s">
        <v>91</v>
      </c>
      <c r="AY841" s="19" t="s">
        <v>133</v>
      </c>
      <c r="BE841" s="188">
        <f>IF(N841="základní",J841,0)</f>
        <v>0</v>
      </c>
      <c r="BF841" s="188">
        <f>IF(N841="snížená",J841,0)</f>
        <v>0</v>
      </c>
      <c r="BG841" s="188">
        <f>IF(N841="zákl. přenesená",J841,0)</f>
        <v>0</v>
      </c>
      <c r="BH841" s="188">
        <f>IF(N841="sníž. přenesená",J841,0)</f>
        <v>0</v>
      </c>
      <c r="BI841" s="188">
        <f>IF(N841="nulová",J841,0)</f>
        <v>0</v>
      </c>
      <c r="BJ841" s="19" t="s">
        <v>89</v>
      </c>
      <c r="BK841" s="188">
        <f>ROUND(I841*H841,2)</f>
        <v>0</v>
      </c>
      <c r="BL841" s="19" t="s">
        <v>140</v>
      </c>
      <c r="BM841" s="187" t="s">
        <v>21</v>
      </c>
    </row>
    <row r="842" spans="1:65" s="2" customFormat="1" ht="19.2">
      <c r="A842" s="37"/>
      <c r="B842" s="38"/>
      <c r="C842" s="39"/>
      <c r="D842" s="189" t="s">
        <v>142</v>
      </c>
      <c r="E842" s="39"/>
      <c r="F842" s="190" t="s">
        <v>912</v>
      </c>
      <c r="G842" s="39"/>
      <c r="H842" s="39"/>
      <c r="I842" s="191"/>
      <c r="J842" s="39"/>
      <c r="K842" s="39"/>
      <c r="L842" s="42"/>
      <c r="M842" s="192"/>
      <c r="N842" s="193"/>
      <c r="O842" s="67"/>
      <c r="P842" s="67"/>
      <c r="Q842" s="67"/>
      <c r="R842" s="67"/>
      <c r="S842" s="67"/>
      <c r="T842" s="68"/>
      <c r="U842" s="37"/>
      <c r="V842" s="37"/>
      <c r="W842" s="37"/>
      <c r="X842" s="37"/>
      <c r="Y842" s="37"/>
      <c r="Z842" s="37"/>
      <c r="AA842" s="37"/>
      <c r="AB842" s="37"/>
      <c r="AC842" s="37"/>
      <c r="AD842" s="37"/>
      <c r="AE842" s="37"/>
      <c r="AT842" s="19" t="s">
        <v>142</v>
      </c>
      <c r="AU842" s="19" t="s">
        <v>91</v>
      </c>
    </row>
    <row r="843" spans="1:65" s="13" customFormat="1">
      <c r="B843" s="196"/>
      <c r="C843" s="197"/>
      <c r="D843" s="189" t="s">
        <v>146</v>
      </c>
      <c r="E843" s="198" t="s">
        <v>35</v>
      </c>
      <c r="F843" s="199" t="s">
        <v>913</v>
      </c>
      <c r="G843" s="197"/>
      <c r="H843" s="200">
        <v>2</v>
      </c>
      <c r="I843" s="201"/>
      <c r="J843" s="197"/>
      <c r="K843" s="197"/>
      <c r="L843" s="202"/>
      <c r="M843" s="203"/>
      <c r="N843" s="204"/>
      <c r="O843" s="204"/>
      <c r="P843" s="204"/>
      <c r="Q843" s="204"/>
      <c r="R843" s="204"/>
      <c r="S843" s="204"/>
      <c r="T843" s="205"/>
      <c r="AT843" s="206" t="s">
        <v>146</v>
      </c>
      <c r="AU843" s="206" t="s">
        <v>91</v>
      </c>
      <c r="AV843" s="13" t="s">
        <v>91</v>
      </c>
      <c r="AW843" s="13" t="s">
        <v>41</v>
      </c>
      <c r="AX843" s="13" t="s">
        <v>81</v>
      </c>
      <c r="AY843" s="206" t="s">
        <v>133</v>
      </c>
    </row>
    <row r="844" spans="1:65" s="14" customFormat="1">
      <c r="B844" s="207"/>
      <c r="C844" s="208"/>
      <c r="D844" s="189" t="s">
        <v>146</v>
      </c>
      <c r="E844" s="209" t="s">
        <v>35</v>
      </c>
      <c r="F844" s="210" t="s">
        <v>148</v>
      </c>
      <c r="G844" s="208"/>
      <c r="H844" s="211">
        <v>2</v>
      </c>
      <c r="I844" s="212"/>
      <c r="J844" s="208"/>
      <c r="K844" s="208"/>
      <c r="L844" s="213"/>
      <c r="M844" s="214"/>
      <c r="N844" s="215"/>
      <c r="O844" s="215"/>
      <c r="P844" s="215"/>
      <c r="Q844" s="215"/>
      <c r="R844" s="215"/>
      <c r="S844" s="215"/>
      <c r="T844" s="216"/>
      <c r="AT844" s="217" t="s">
        <v>146</v>
      </c>
      <c r="AU844" s="217" t="s">
        <v>91</v>
      </c>
      <c r="AV844" s="14" t="s">
        <v>140</v>
      </c>
      <c r="AW844" s="14" t="s">
        <v>41</v>
      </c>
      <c r="AX844" s="14" t="s">
        <v>89</v>
      </c>
      <c r="AY844" s="217" t="s">
        <v>133</v>
      </c>
    </row>
    <row r="845" spans="1:65" s="2" customFormat="1" ht="24.15" customHeight="1">
      <c r="A845" s="37"/>
      <c r="B845" s="38"/>
      <c r="C845" s="239" t="s">
        <v>640</v>
      </c>
      <c r="D845" s="239" t="s">
        <v>514</v>
      </c>
      <c r="E845" s="240" t="s">
        <v>914</v>
      </c>
      <c r="F845" s="241" t="s">
        <v>915</v>
      </c>
      <c r="G845" s="242" t="s">
        <v>138</v>
      </c>
      <c r="H845" s="243">
        <v>49</v>
      </c>
      <c r="I845" s="244"/>
      <c r="J845" s="245">
        <f>ROUND(I845*H845,2)</f>
        <v>0</v>
      </c>
      <c r="K845" s="241" t="s">
        <v>139</v>
      </c>
      <c r="L845" s="246"/>
      <c r="M845" s="247" t="s">
        <v>35</v>
      </c>
      <c r="N845" s="248" t="s">
        <v>52</v>
      </c>
      <c r="O845" s="67"/>
      <c r="P845" s="185">
        <f>O845*H845</f>
        <v>0</v>
      </c>
      <c r="Q845" s="185">
        <v>0</v>
      </c>
      <c r="R845" s="185">
        <f>Q845*H845</f>
        <v>0</v>
      </c>
      <c r="S845" s="185">
        <v>0</v>
      </c>
      <c r="T845" s="186">
        <f>S845*H845</f>
        <v>0</v>
      </c>
      <c r="U845" s="37"/>
      <c r="V845" s="37"/>
      <c r="W845" s="37"/>
      <c r="X845" s="37"/>
      <c r="Y845" s="37"/>
      <c r="Z845" s="37"/>
      <c r="AA845" s="37"/>
      <c r="AB845" s="37"/>
      <c r="AC845" s="37"/>
      <c r="AD845" s="37"/>
      <c r="AE845" s="37"/>
      <c r="AR845" s="187" t="s">
        <v>184</v>
      </c>
      <c r="AT845" s="187" t="s">
        <v>514</v>
      </c>
      <c r="AU845" s="187" t="s">
        <v>91</v>
      </c>
      <c r="AY845" s="19" t="s">
        <v>133</v>
      </c>
      <c r="BE845" s="188">
        <f>IF(N845="základní",J845,0)</f>
        <v>0</v>
      </c>
      <c r="BF845" s="188">
        <f>IF(N845="snížená",J845,0)</f>
        <v>0</v>
      </c>
      <c r="BG845" s="188">
        <f>IF(N845="zákl. přenesená",J845,0)</f>
        <v>0</v>
      </c>
      <c r="BH845" s="188">
        <f>IF(N845="sníž. přenesená",J845,0)</f>
        <v>0</v>
      </c>
      <c r="BI845" s="188">
        <f>IF(N845="nulová",J845,0)</f>
        <v>0</v>
      </c>
      <c r="BJ845" s="19" t="s">
        <v>89</v>
      </c>
      <c r="BK845" s="188">
        <f>ROUND(I845*H845,2)</f>
        <v>0</v>
      </c>
      <c r="BL845" s="19" t="s">
        <v>140</v>
      </c>
      <c r="BM845" s="187" t="s">
        <v>916</v>
      </c>
    </row>
    <row r="846" spans="1:65" s="2" customFormat="1" ht="19.2">
      <c r="A846" s="37"/>
      <c r="B846" s="38"/>
      <c r="C846" s="39"/>
      <c r="D846" s="189" t="s">
        <v>142</v>
      </c>
      <c r="E846" s="39"/>
      <c r="F846" s="190" t="s">
        <v>915</v>
      </c>
      <c r="G846" s="39"/>
      <c r="H846" s="39"/>
      <c r="I846" s="191"/>
      <c r="J846" s="39"/>
      <c r="K846" s="39"/>
      <c r="L846" s="42"/>
      <c r="M846" s="192"/>
      <c r="N846" s="193"/>
      <c r="O846" s="67"/>
      <c r="P846" s="67"/>
      <c r="Q846" s="67"/>
      <c r="R846" s="67"/>
      <c r="S846" s="67"/>
      <c r="T846" s="68"/>
      <c r="U846" s="37"/>
      <c r="V846" s="37"/>
      <c r="W846" s="37"/>
      <c r="X846" s="37"/>
      <c r="Y846" s="37"/>
      <c r="Z846" s="37"/>
      <c r="AA846" s="37"/>
      <c r="AB846" s="37"/>
      <c r="AC846" s="37"/>
      <c r="AD846" s="37"/>
      <c r="AE846" s="37"/>
      <c r="AT846" s="19" t="s">
        <v>142</v>
      </c>
      <c r="AU846" s="19" t="s">
        <v>91</v>
      </c>
    </row>
    <row r="847" spans="1:65" s="13" customFormat="1">
      <c r="B847" s="196"/>
      <c r="C847" s="197"/>
      <c r="D847" s="189" t="s">
        <v>146</v>
      </c>
      <c r="E847" s="198" t="s">
        <v>35</v>
      </c>
      <c r="F847" s="199" t="s">
        <v>917</v>
      </c>
      <c r="G847" s="197"/>
      <c r="H847" s="200">
        <v>49</v>
      </c>
      <c r="I847" s="201"/>
      <c r="J847" s="197"/>
      <c r="K847" s="197"/>
      <c r="L847" s="202"/>
      <c r="M847" s="203"/>
      <c r="N847" s="204"/>
      <c r="O847" s="204"/>
      <c r="P847" s="204"/>
      <c r="Q847" s="204"/>
      <c r="R847" s="204"/>
      <c r="S847" s="204"/>
      <c r="T847" s="205"/>
      <c r="AT847" s="206" t="s">
        <v>146</v>
      </c>
      <c r="AU847" s="206" t="s">
        <v>91</v>
      </c>
      <c r="AV847" s="13" t="s">
        <v>91</v>
      </c>
      <c r="AW847" s="13" t="s">
        <v>41</v>
      </c>
      <c r="AX847" s="13" t="s">
        <v>81</v>
      </c>
      <c r="AY847" s="206" t="s">
        <v>133</v>
      </c>
    </row>
    <row r="848" spans="1:65" s="14" customFormat="1">
      <c r="B848" s="207"/>
      <c r="C848" s="208"/>
      <c r="D848" s="189" t="s">
        <v>146</v>
      </c>
      <c r="E848" s="209" t="s">
        <v>35</v>
      </c>
      <c r="F848" s="210" t="s">
        <v>148</v>
      </c>
      <c r="G848" s="208"/>
      <c r="H848" s="211">
        <v>49</v>
      </c>
      <c r="I848" s="212"/>
      <c r="J848" s="208"/>
      <c r="K848" s="208"/>
      <c r="L848" s="213"/>
      <c r="M848" s="214"/>
      <c r="N848" s="215"/>
      <c r="O848" s="215"/>
      <c r="P848" s="215"/>
      <c r="Q848" s="215"/>
      <c r="R848" s="215"/>
      <c r="S848" s="215"/>
      <c r="T848" s="216"/>
      <c r="AT848" s="217" t="s">
        <v>146</v>
      </c>
      <c r="AU848" s="217" t="s">
        <v>91</v>
      </c>
      <c r="AV848" s="14" t="s">
        <v>140</v>
      </c>
      <c r="AW848" s="14" t="s">
        <v>41</v>
      </c>
      <c r="AX848" s="14" t="s">
        <v>89</v>
      </c>
      <c r="AY848" s="217" t="s">
        <v>133</v>
      </c>
    </row>
    <row r="849" spans="1:65" s="2" customFormat="1" ht="24.15" customHeight="1">
      <c r="A849" s="37"/>
      <c r="B849" s="38"/>
      <c r="C849" s="176" t="s">
        <v>918</v>
      </c>
      <c r="D849" s="176" t="s">
        <v>135</v>
      </c>
      <c r="E849" s="177" t="s">
        <v>919</v>
      </c>
      <c r="F849" s="178" t="s">
        <v>920</v>
      </c>
      <c r="G849" s="179" t="s">
        <v>138</v>
      </c>
      <c r="H849" s="180">
        <v>2</v>
      </c>
      <c r="I849" s="181"/>
      <c r="J849" s="182">
        <f>ROUND(I849*H849,2)</f>
        <v>0</v>
      </c>
      <c r="K849" s="178" t="s">
        <v>139</v>
      </c>
      <c r="L849" s="42"/>
      <c r="M849" s="183" t="s">
        <v>35</v>
      </c>
      <c r="N849" s="184" t="s">
        <v>52</v>
      </c>
      <c r="O849" s="67"/>
      <c r="P849" s="185">
        <f>O849*H849</f>
        <v>0</v>
      </c>
      <c r="Q849" s="185">
        <v>1.9400000000000001E-3</v>
      </c>
      <c r="R849" s="185">
        <f>Q849*H849</f>
        <v>3.8800000000000002E-3</v>
      </c>
      <c r="S849" s="185">
        <v>0</v>
      </c>
      <c r="T849" s="186">
        <f>S849*H849</f>
        <v>0</v>
      </c>
      <c r="U849" s="37"/>
      <c r="V849" s="37"/>
      <c r="W849" s="37"/>
      <c r="X849" s="37"/>
      <c r="Y849" s="37"/>
      <c r="Z849" s="37"/>
      <c r="AA849" s="37"/>
      <c r="AB849" s="37"/>
      <c r="AC849" s="37"/>
      <c r="AD849" s="37"/>
      <c r="AE849" s="37"/>
      <c r="AR849" s="187" t="s">
        <v>140</v>
      </c>
      <c r="AT849" s="187" t="s">
        <v>135</v>
      </c>
      <c r="AU849" s="187" t="s">
        <v>91</v>
      </c>
      <c r="AY849" s="19" t="s">
        <v>133</v>
      </c>
      <c r="BE849" s="188">
        <f>IF(N849="základní",J849,0)</f>
        <v>0</v>
      </c>
      <c r="BF849" s="188">
        <f>IF(N849="snížená",J849,0)</f>
        <v>0</v>
      </c>
      <c r="BG849" s="188">
        <f>IF(N849="zákl. přenesená",J849,0)</f>
        <v>0</v>
      </c>
      <c r="BH849" s="188">
        <f>IF(N849="sníž. přenesená",J849,0)</f>
        <v>0</v>
      </c>
      <c r="BI849" s="188">
        <f>IF(N849="nulová",J849,0)</f>
        <v>0</v>
      </c>
      <c r="BJ849" s="19" t="s">
        <v>89</v>
      </c>
      <c r="BK849" s="188">
        <f>ROUND(I849*H849,2)</f>
        <v>0</v>
      </c>
      <c r="BL849" s="19" t="s">
        <v>140</v>
      </c>
      <c r="BM849" s="187" t="s">
        <v>921</v>
      </c>
    </row>
    <row r="850" spans="1:65" s="2" customFormat="1" ht="19.2">
      <c r="A850" s="37"/>
      <c r="B850" s="38"/>
      <c r="C850" s="39"/>
      <c r="D850" s="189" t="s">
        <v>142</v>
      </c>
      <c r="E850" s="39"/>
      <c r="F850" s="190" t="s">
        <v>920</v>
      </c>
      <c r="G850" s="39"/>
      <c r="H850" s="39"/>
      <c r="I850" s="191"/>
      <c r="J850" s="39"/>
      <c r="K850" s="39"/>
      <c r="L850" s="42"/>
      <c r="M850" s="192"/>
      <c r="N850" s="193"/>
      <c r="O850" s="67"/>
      <c r="P850" s="67"/>
      <c r="Q850" s="67"/>
      <c r="R850" s="67"/>
      <c r="S850" s="67"/>
      <c r="T850" s="68"/>
      <c r="U850" s="37"/>
      <c r="V850" s="37"/>
      <c r="W850" s="37"/>
      <c r="X850" s="37"/>
      <c r="Y850" s="37"/>
      <c r="Z850" s="37"/>
      <c r="AA850" s="37"/>
      <c r="AB850" s="37"/>
      <c r="AC850" s="37"/>
      <c r="AD850" s="37"/>
      <c r="AE850" s="37"/>
      <c r="AT850" s="19" t="s">
        <v>142</v>
      </c>
      <c r="AU850" s="19" t="s">
        <v>91</v>
      </c>
    </row>
    <row r="851" spans="1:65" s="13" customFormat="1">
      <c r="B851" s="196"/>
      <c r="C851" s="197"/>
      <c r="D851" s="189" t="s">
        <v>146</v>
      </c>
      <c r="E851" s="198" t="s">
        <v>35</v>
      </c>
      <c r="F851" s="199" t="s">
        <v>922</v>
      </c>
      <c r="G851" s="197"/>
      <c r="H851" s="200">
        <v>2</v>
      </c>
      <c r="I851" s="201"/>
      <c r="J851" s="197"/>
      <c r="K851" s="197"/>
      <c r="L851" s="202"/>
      <c r="M851" s="203"/>
      <c r="N851" s="204"/>
      <c r="O851" s="204"/>
      <c r="P851" s="204"/>
      <c r="Q851" s="204"/>
      <c r="R851" s="204"/>
      <c r="S851" s="204"/>
      <c r="T851" s="205"/>
      <c r="AT851" s="206" t="s">
        <v>146</v>
      </c>
      <c r="AU851" s="206" t="s">
        <v>91</v>
      </c>
      <c r="AV851" s="13" t="s">
        <v>91</v>
      </c>
      <c r="AW851" s="13" t="s">
        <v>41</v>
      </c>
      <c r="AX851" s="13" t="s">
        <v>81</v>
      </c>
      <c r="AY851" s="206" t="s">
        <v>133</v>
      </c>
    </row>
    <row r="852" spans="1:65" s="14" customFormat="1">
      <c r="B852" s="207"/>
      <c r="C852" s="208"/>
      <c r="D852" s="189" t="s">
        <v>146</v>
      </c>
      <c r="E852" s="209" t="s">
        <v>35</v>
      </c>
      <c r="F852" s="210" t="s">
        <v>148</v>
      </c>
      <c r="G852" s="208"/>
      <c r="H852" s="211">
        <v>2</v>
      </c>
      <c r="I852" s="212"/>
      <c r="J852" s="208"/>
      <c r="K852" s="208"/>
      <c r="L852" s="213"/>
      <c r="M852" s="214"/>
      <c r="N852" s="215"/>
      <c r="O852" s="215"/>
      <c r="P852" s="215"/>
      <c r="Q852" s="215"/>
      <c r="R852" s="215"/>
      <c r="S852" s="215"/>
      <c r="T852" s="216"/>
      <c r="AT852" s="217" t="s">
        <v>146</v>
      </c>
      <c r="AU852" s="217" t="s">
        <v>91</v>
      </c>
      <c r="AV852" s="14" t="s">
        <v>140</v>
      </c>
      <c r="AW852" s="14" t="s">
        <v>41</v>
      </c>
      <c r="AX852" s="14" t="s">
        <v>89</v>
      </c>
      <c r="AY852" s="217" t="s">
        <v>133</v>
      </c>
    </row>
    <row r="853" spans="1:65" s="2" customFormat="1" ht="24.15" customHeight="1">
      <c r="A853" s="37"/>
      <c r="B853" s="38"/>
      <c r="C853" s="176" t="s">
        <v>650</v>
      </c>
      <c r="D853" s="176" t="s">
        <v>135</v>
      </c>
      <c r="E853" s="177" t="s">
        <v>923</v>
      </c>
      <c r="F853" s="178" t="s">
        <v>924</v>
      </c>
      <c r="G853" s="179" t="s">
        <v>138</v>
      </c>
      <c r="H853" s="180">
        <v>2</v>
      </c>
      <c r="I853" s="181"/>
      <c r="J853" s="182">
        <f>ROUND(I853*H853,2)</f>
        <v>0</v>
      </c>
      <c r="K853" s="178"/>
      <c r="L853" s="42"/>
      <c r="M853" s="183" t="s">
        <v>35</v>
      </c>
      <c r="N853" s="184" t="s">
        <v>52</v>
      </c>
      <c r="O853" s="67"/>
      <c r="P853" s="185">
        <f>O853*H853</f>
        <v>0</v>
      </c>
      <c r="Q853" s="185">
        <v>0.2838</v>
      </c>
      <c r="R853" s="185">
        <f>Q853*H853</f>
        <v>0.56759999999999999</v>
      </c>
      <c r="S853" s="185">
        <v>0</v>
      </c>
      <c r="T853" s="186">
        <f>S853*H853</f>
        <v>0</v>
      </c>
      <c r="U853" s="37"/>
      <c r="V853" s="37"/>
      <c r="W853" s="37"/>
      <c r="X853" s="37"/>
      <c r="Y853" s="37"/>
      <c r="Z853" s="37"/>
      <c r="AA853" s="37"/>
      <c r="AB853" s="37"/>
      <c r="AC853" s="37"/>
      <c r="AD853" s="37"/>
      <c r="AE853" s="37"/>
      <c r="AR853" s="187" t="s">
        <v>140</v>
      </c>
      <c r="AT853" s="187" t="s">
        <v>135</v>
      </c>
      <c r="AU853" s="187" t="s">
        <v>91</v>
      </c>
      <c r="AY853" s="19" t="s">
        <v>133</v>
      </c>
      <c r="BE853" s="188">
        <f>IF(N853="základní",J853,0)</f>
        <v>0</v>
      </c>
      <c r="BF853" s="188">
        <f>IF(N853="snížená",J853,0)</f>
        <v>0</v>
      </c>
      <c r="BG853" s="188">
        <f>IF(N853="zákl. přenesená",J853,0)</f>
        <v>0</v>
      </c>
      <c r="BH853" s="188">
        <f>IF(N853="sníž. přenesená",J853,0)</f>
        <v>0</v>
      </c>
      <c r="BI853" s="188">
        <f>IF(N853="nulová",J853,0)</f>
        <v>0</v>
      </c>
      <c r="BJ853" s="19" t="s">
        <v>89</v>
      </c>
      <c r="BK853" s="188">
        <f>ROUND(I853*H853,2)</f>
        <v>0</v>
      </c>
      <c r="BL853" s="19" t="s">
        <v>140</v>
      </c>
      <c r="BM853" s="187" t="s">
        <v>925</v>
      </c>
    </row>
    <row r="854" spans="1:65" s="2" customFormat="1" ht="19.2">
      <c r="A854" s="37"/>
      <c r="B854" s="38"/>
      <c r="C854" s="39"/>
      <c r="D854" s="189" t="s">
        <v>142</v>
      </c>
      <c r="E854" s="39"/>
      <c r="F854" s="190" t="s">
        <v>924</v>
      </c>
      <c r="G854" s="39"/>
      <c r="H854" s="39"/>
      <c r="I854" s="191"/>
      <c r="J854" s="39"/>
      <c r="K854" s="39"/>
      <c r="L854" s="42"/>
      <c r="M854" s="192"/>
      <c r="N854" s="193"/>
      <c r="O854" s="67"/>
      <c r="P854" s="67"/>
      <c r="Q854" s="67"/>
      <c r="R854" s="67"/>
      <c r="S854" s="67"/>
      <c r="T854" s="68"/>
      <c r="U854" s="37"/>
      <c r="V854" s="37"/>
      <c r="W854" s="37"/>
      <c r="X854" s="37"/>
      <c r="Y854" s="37"/>
      <c r="Z854" s="37"/>
      <c r="AA854" s="37"/>
      <c r="AB854" s="37"/>
      <c r="AC854" s="37"/>
      <c r="AD854" s="37"/>
      <c r="AE854" s="37"/>
      <c r="AT854" s="19" t="s">
        <v>142</v>
      </c>
      <c r="AU854" s="19" t="s">
        <v>91</v>
      </c>
    </row>
    <row r="855" spans="1:65" s="13" customFormat="1">
      <c r="B855" s="196"/>
      <c r="C855" s="197"/>
      <c r="D855" s="189" t="s">
        <v>146</v>
      </c>
      <c r="E855" s="198" t="s">
        <v>35</v>
      </c>
      <c r="F855" s="199" t="s">
        <v>241</v>
      </c>
      <c r="G855" s="197"/>
      <c r="H855" s="200">
        <v>2</v>
      </c>
      <c r="I855" s="201"/>
      <c r="J855" s="197"/>
      <c r="K855" s="197"/>
      <c r="L855" s="202"/>
      <c r="M855" s="203"/>
      <c r="N855" s="204"/>
      <c r="O855" s="204"/>
      <c r="P855" s="204"/>
      <c r="Q855" s="204"/>
      <c r="R855" s="204"/>
      <c r="S855" s="204"/>
      <c r="T855" s="205"/>
      <c r="AT855" s="206" t="s">
        <v>146</v>
      </c>
      <c r="AU855" s="206" t="s">
        <v>91</v>
      </c>
      <c r="AV855" s="13" t="s">
        <v>91</v>
      </c>
      <c r="AW855" s="13" t="s">
        <v>41</v>
      </c>
      <c r="AX855" s="13" t="s">
        <v>81</v>
      </c>
      <c r="AY855" s="206" t="s">
        <v>133</v>
      </c>
    </row>
    <row r="856" spans="1:65" s="14" customFormat="1">
      <c r="B856" s="207"/>
      <c r="C856" s="208"/>
      <c r="D856" s="189" t="s">
        <v>146</v>
      </c>
      <c r="E856" s="209" t="s">
        <v>35</v>
      </c>
      <c r="F856" s="210" t="s">
        <v>148</v>
      </c>
      <c r="G856" s="208"/>
      <c r="H856" s="211">
        <v>2</v>
      </c>
      <c r="I856" s="212"/>
      <c r="J856" s="208"/>
      <c r="K856" s="208"/>
      <c r="L856" s="213"/>
      <c r="M856" s="214"/>
      <c r="N856" s="215"/>
      <c r="O856" s="215"/>
      <c r="P856" s="215"/>
      <c r="Q856" s="215"/>
      <c r="R856" s="215"/>
      <c r="S856" s="215"/>
      <c r="T856" s="216"/>
      <c r="AT856" s="217" t="s">
        <v>146</v>
      </c>
      <c r="AU856" s="217" t="s">
        <v>91</v>
      </c>
      <c r="AV856" s="14" t="s">
        <v>140</v>
      </c>
      <c r="AW856" s="14" t="s">
        <v>41</v>
      </c>
      <c r="AX856" s="14" t="s">
        <v>89</v>
      </c>
      <c r="AY856" s="217" t="s">
        <v>133</v>
      </c>
    </row>
    <row r="857" spans="1:65" s="2" customFormat="1" ht="24.15" customHeight="1">
      <c r="A857" s="37"/>
      <c r="B857" s="38"/>
      <c r="C857" s="176" t="s">
        <v>926</v>
      </c>
      <c r="D857" s="176" t="s">
        <v>135</v>
      </c>
      <c r="E857" s="177" t="s">
        <v>927</v>
      </c>
      <c r="F857" s="178" t="s">
        <v>928</v>
      </c>
      <c r="G857" s="179" t="s">
        <v>138</v>
      </c>
      <c r="H857" s="180">
        <v>11</v>
      </c>
      <c r="I857" s="181"/>
      <c r="J857" s="182">
        <f>ROUND(I857*H857,2)</f>
        <v>0</v>
      </c>
      <c r="K857" s="178" t="s">
        <v>139</v>
      </c>
      <c r="L857" s="42"/>
      <c r="M857" s="183" t="s">
        <v>35</v>
      </c>
      <c r="N857" s="184" t="s">
        <v>52</v>
      </c>
      <c r="O857" s="67"/>
      <c r="P857" s="185">
        <f>O857*H857</f>
        <v>0</v>
      </c>
      <c r="Q857" s="185">
        <v>0.34089999999999998</v>
      </c>
      <c r="R857" s="185">
        <f>Q857*H857</f>
        <v>3.7498999999999998</v>
      </c>
      <c r="S857" s="185">
        <v>0</v>
      </c>
      <c r="T857" s="186">
        <f>S857*H857</f>
        <v>0</v>
      </c>
      <c r="U857" s="37"/>
      <c r="V857" s="37"/>
      <c r="W857" s="37"/>
      <c r="X857" s="37"/>
      <c r="Y857" s="37"/>
      <c r="Z857" s="37"/>
      <c r="AA857" s="37"/>
      <c r="AB857" s="37"/>
      <c r="AC857" s="37"/>
      <c r="AD857" s="37"/>
      <c r="AE857" s="37"/>
      <c r="AR857" s="187" t="s">
        <v>140</v>
      </c>
      <c r="AT857" s="187" t="s">
        <v>135</v>
      </c>
      <c r="AU857" s="187" t="s">
        <v>91</v>
      </c>
      <c r="AY857" s="19" t="s">
        <v>133</v>
      </c>
      <c r="BE857" s="188">
        <f>IF(N857="základní",J857,0)</f>
        <v>0</v>
      </c>
      <c r="BF857" s="188">
        <f>IF(N857="snížená",J857,0)</f>
        <v>0</v>
      </c>
      <c r="BG857" s="188">
        <f>IF(N857="zákl. přenesená",J857,0)</f>
        <v>0</v>
      </c>
      <c r="BH857" s="188">
        <f>IF(N857="sníž. přenesená",J857,0)</f>
        <v>0</v>
      </c>
      <c r="BI857" s="188">
        <f>IF(N857="nulová",J857,0)</f>
        <v>0</v>
      </c>
      <c r="BJ857" s="19" t="s">
        <v>89</v>
      </c>
      <c r="BK857" s="188">
        <f>ROUND(I857*H857,2)</f>
        <v>0</v>
      </c>
      <c r="BL857" s="19" t="s">
        <v>140</v>
      </c>
      <c r="BM857" s="187" t="s">
        <v>929</v>
      </c>
    </row>
    <row r="858" spans="1:65" s="2" customFormat="1" ht="19.2">
      <c r="A858" s="37"/>
      <c r="B858" s="38"/>
      <c r="C858" s="39"/>
      <c r="D858" s="189" t="s">
        <v>142</v>
      </c>
      <c r="E858" s="39"/>
      <c r="F858" s="190" t="s">
        <v>928</v>
      </c>
      <c r="G858" s="39"/>
      <c r="H858" s="39"/>
      <c r="I858" s="191"/>
      <c r="J858" s="39"/>
      <c r="K858" s="39"/>
      <c r="L858" s="42"/>
      <c r="M858" s="192"/>
      <c r="N858" s="193"/>
      <c r="O858" s="67"/>
      <c r="P858" s="67"/>
      <c r="Q858" s="67"/>
      <c r="R858" s="67"/>
      <c r="S858" s="67"/>
      <c r="T858" s="68"/>
      <c r="U858" s="37"/>
      <c r="V858" s="37"/>
      <c r="W858" s="37"/>
      <c r="X858" s="37"/>
      <c r="Y858" s="37"/>
      <c r="Z858" s="37"/>
      <c r="AA858" s="37"/>
      <c r="AB858" s="37"/>
      <c r="AC858" s="37"/>
      <c r="AD858" s="37"/>
      <c r="AE858" s="37"/>
      <c r="AT858" s="19" t="s">
        <v>142</v>
      </c>
      <c r="AU858" s="19" t="s">
        <v>91</v>
      </c>
    </row>
    <row r="859" spans="1:65" s="13" customFormat="1">
      <c r="B859" s="196"/>
      <c r="C859" s="197"/>
      <c r="D859" s="189" t="s">
        <v>146</v>
      </c>
      <c r="E859" s="198" t="s">
        <v>35</v>
      </c>
      <c r="F859" s="199" t="s">
        <v>930</v>
      </c>
      <c r="G859" s="197"/>
      <c r="H859" s="200">
        <v>11</v>
      </c>
      <c r="I859" s="201"/>
      <c r="J859" s="197"/>
      <c r="K859" s="197"/>
      <c r="L859" s="202"/>
      <c r="M859" s="203"/>
      <c r="N859" s="204"/>
      <c r="O859" s="204"/>
      <c r="P859" s="204"/>
      <c r="Q859" s="204"/>
      <c r="R859" s="204"/>
      <c r="S859" s="204"/>
      <c r="T859" s="205"/>
      <c r="AT859" s="206" t="s">
        <v>146</v>
      </c>
      <c r="AU859" s="206" t="s">
        <v>91</v>
      </c>
      <c r="AV859" s="13" t="s">
        <v>91</v>
      </c>
      <c r="AW859" s="13" t="s">
        <v>41</v>
      </c>
      <c r="AX859" s="13" t="s">
        <v>81</v>
      </c>
      <c r="AY859" s="206" t="s">
        <v>133</v>
      </c>
    </row>
    <row r="860" spans="1:65" s="14" customFormat="1">
      <c r="B860" s="207"/>
      <c r="C860" s="208"/>
      <c r="D860" s="189" t="s">
        <v>146</v>
      </c>
      <c r="E860" s="209" t="s">
        <v>35</v>
      </c>
      <c r="F860" s="210" t="s">
        <v>148</v>
      </c>
      <c r="G860" s="208"/>
      <c r="H860" s="211">
        <v>11</v>
      </c>
      <c r="I860" s="212"/>
      <c r="J860" s="208"/>
      <c r="K860" s="208"/>
      <c r="L860" s="213"/>
      <c r="M860" s="214"/>
      <c r="N860" s="215"/>
      <c r="O860" s="215"/>
      <c r="P860" s="215"/>
      <c r="Q860" s="215"/>
      <c r="R860" s="215"/>
      <c r="S860" s="215"/>
      <c r="T860" s="216"/>
      <c r="AT860" s="217" t="s">
        <v>146</v>
      </c>
      <c r="AU860" s="217" t="s">
        <v>91</v>
      </c>
      <c r="AV860" s="14" t="s">
        <v>140</v>
      </c>
      <c r="AW860" s="14" t="s">
        <v>41</v>
      </c>
      <c r="AX860" s="14" t="s">
        <v>89</v>
      </c>
      <c r="AY860" s="217" t="s">
        <v>133</v>
      </c>
    </row>
    <row r="861" spans="1:65" s="2" customFormat="1" ht="24.15" customHeight="1">
      <c r="A861" s="37"/>
      <c r="B861" s="38"/>
      <c r="C861" s="239" t="s">
        <v>656</v>
      </c>
      <c r="D861" s="239" t="s">
        <v>514</v>
      </c>
      <c r="E861" s="240" t="s">
        <v>931</v>
      </c>
      <c r="F861" s="241" t="s">
        <v>932</v>
      </c>
      <c r="G861" s="242" t="s">
        <v>138</v>
      </c>
      <c r="H861" s="243">
        <v>11</v>
      </c>
      <c r="I861" s="244"/>
      <c r="J861" s="245">
        <f>ROUND(I861*H861,2)</f>
        <v>0</v>
      </c>
      <c r="K861" s="241" t="s">
        <v>139</v>
      </c>
      <c r="L861" s="246"/>
      <c r="M861" s="247" t="s">
        <v>35</v>
      </c>
      <c r="N861" s="248" t="s">
        <v>52</v>
      </c>
      <c r="O861" s="67"/>
      <c r="P861" s="185">
        <f>O861*H861</f>
        <v>0</v>
      </c>
      <c r="Q861" s="185">
        <v>0</v>
      </c>
      <c r="R861" s="185">
        <f>Q861*H861</f>
        <v>0</v>
      </c>
      <c r="S861" s="185">
        <v>0</v>
      </c>
      <c r="T861" s="186">
        <f>S861*H861</f>
        <v>0</v>
      </c>
      <c r="U861" s="37"/>
      <c r="V861" s="37"/>
      <c r="W861" s="37"/>
      <c r="X861" s="37"/>
      <c r="Y861" s="37"/>
      <c r="Z861" s="37"/>
      <c r="AA861" s="37"/>
      <c r="AB861" s="37"/>
      <c r="AC861" s="37"/>
      <c r="AD861" s="37"/>
      <c r="AE861" s="37"/>
      <c r="AR861" s="187" t="s">
        <v>184</v>
      </c>
      <c r="AT861" s="187" t="s">
        <v>514</v>
      </c>
      <c r="AU861" s="187" t="s">
        <v>91</v>
      </c>
      <c r="AY861" s="19" t="s">
        <v>133</v>
      </c>
      <c r="BE861" s="188">
        <f>IF(N861="základní",J861,0)</f>
        <v>0</v>
      </c>
      <c r="BF861" s="188">
        <f>IF(N861="snížená",J861,0)</f>
        <v>0</v>
      </c>
      <c r="BG861" s="188">
        <f>IF(N861="zákl. přenesená",J861,0)</f>
        <v>0</v>
      </c>
      <c r="BH861" s="188">
        <f>IF(N861="sníž. přenesená",J861,0)</f>
        <v>0</v>
      </c>
      <c r="BI861" s="188">
        <f>IF(N861="nulová",J861,0)</f>
        <v>0</v>
      </c>
      <c r="BJ861" s="19" t="s">
        <v>89</v>
      </c>
      <c r="BK861" s="188">
        <f>ROUND(I861*H861,2)</f>
        <v>0</v>
      </c>
      <c r="BL861" s="19" t="s">
        <v>140</v>
      </c>
      <c r="BM861" s="187" t="s">
        <v>933</v>
      </c>
    </row>
    <row r="862" spans="1:65" s="2" customFormat="1" ht="19.2">
      <c r="A862" s="37"/>
      <c r="B862" s="38"/>
      <c r="C862" s="39"/>
      <c r="D862" s="189" t="s">
        <v>142</v>
      </c>
      <c r="E862" s="39"/>
      <c r="F862" s="190" t="s">
        <v>932</v>
      </c>
      <c r="G862" s="39"/>
      <c r="H862" s="39"/>
      <c r="I862" s="191"/>
      <c r="J862" s="39"/>
      <c r="K862" s="39"/>
      <c r="L862" s="42"/>
      <c r="M862" s="192"/>
      <c r="N862" s="193"/>
      <c r="O862" s="67"/>
      <c r="P862" s="67"/>
      <c r="Q862" s="67"/>
      <c r="R862" s="67"/>
      <c r="S862" s="67"/>
      <c r="T862" s="68"/>
      <c r="U862" s="37"/>
      <c r="V862" s="37"/>
      <c r="W862" s="37"/>
      <c r="X862" s="37"/>
      <c r="Y862" s="37"/>
      <c r="Z862" s="37"/>
      <c r="AA862" s="37"/>
      <c r="AB862" s="37"/>
      <c r="AC862" s="37"/>
      <c r="AD862" s="37"/>
      <c r="AE862" s="37"/>
      <c r="AT862" s="19" t="s">
        <v>142</v>
      </c>
      <c r="AU862" s="19" t="s">
        <v>91</v>
      </c>
    </row>
    <row r="863" spans="1:65" s="13" customFormat="1">
      <c r="B863" s="196"/>
      <c r="C863" s="197"/>
      <c r="D863" s="189" t="s">
        <v>146</v>
      </c>
      <c r="E863" s="198" t="s">
        <v>35</v>
      </c>
      <c r="F863" s="199" t="s">
        <v>934</v>
      </c>
      <c r="G863" s="197"/>
      <c r="H863" s="200">
        <v>11</v>
      </c>
      <c r="I863" s="201"/>
      <c r="J863" s="197"/>
      <c r="K863" s="197"/>
      <c r="L863" s="202"/>
      <c r="M863" s="203"/>
      <c r="N863" s="204"/>
      <c r="O863" s="204"/>
      <c r="P863" s="204"/>
      <c r="Q863" s="204"/>
      <c r="R863" s="204"/>
      <c r="S863" s="204"/>
      <c r="T863" s="205"/>
      <c r="AT863" s="206" t="s">
        <v>146</v>
      </c>
      <c r="AU863" s="206" t="s">
        <v>91</v>
      </c>
      <c r="AV863" s="13" t="s">
        <v>91</v>
      </c>
      <c r="AW863" s="13" t="s">
        <v>41</v>
      </c>
      <c r="AX863" s="13" t="s">
        <v>81</v>
      </c>
      <c r="AY863" s="206" t="s">
        <v>133</v>
      </c>
    </row>
    <row r="864" spans="1:65" s="14" customFormat="1">
      <c r="B864" s="207"/>
      <c r="C864" s="208"/>
      <c r="D864" s="189" t="s">
        <v>146</v>
      </c>
      <c r="E864" s="209" t="s">
        <v>35</v>
      </c>
      <c r="F864" s="210" t="s">
        <v>148</v>
      </c>
      <c r="G864" s="208"/>
      <c r="H864" s="211">
        <v>11</v>
      </c>
      <c r="I864" s="212"/>
      <c r="J864" s="208"/>
      <c r="K864" s="208"/>
      <c r="L864" s="213"/>
      <c r="M864" s="214"/>
      <c r="N864" s="215"/>
      <c r="O864" s="215"/>
      <c r="P864" s="215"/>
      <c r="Q864" s="215"/>
      <c r="R864" s="215"/>
      <c r="S864" s="215"/>
      <c r="T864" s="216"/>
      <c r="AT864" s="217" t="s">
        <v>146</v>
      </c>
      <c r="AU864" s="217" t="s">
        <v>91</v>
      </c>
      <c r="AV864" s="14" t="s">
        <v>140</v>
      </c>
      <c r="AW864" s="14" t="s">
        <v>41</v>
      </c>
      <c r="AX864" s="14" t="s">
        <v>89</v>
      </c>
      <c r="AY864" s="217" t="s">
        <v>133</v>
      </c>
    </row>
    <row r="865" spans="1:65" s="2" customFormat="1" ht="33" customHeight="1">
      <c r="A865" s="37"/>
      <c r="B865" s="38"/>
      <c r="C865" s="239" t="s">
        <v>935</v>
      </c>
      <c r="D865" s="239" t="s">
        <v>514</v>
      </c>
      <c r="E865" s="240" t="s">
        <v>936</v>
      </c>
      <c r="F865" s="241" t="s">
        <v>937</v>
      </c>
      <c r="G865" s="242" t="s">
        <v>138</v>
      </c>
      <c r="H865" s="243">
        <v>11</v>
      </c>
      <c r="I865" s="244"/>
      <c r="J865" s="245">
        <f>ROUND(I865*H865,2)</f>
        <v>0</v>
      </c>
      <c r="K865" s="241" t="s">
        <v>139</v>
      </c>
      <c r="L865" s="246"/>
      <c r="M865" s="247" t="s">
        <v>35</v>
      </c>
      <c r="N865" s="248" t="s">
        <v>52</v>
      </c>
      <c r="O865" s="67"/>
      <c r="P865" s="185">
        <f>O865*H865</f>
        <v>0</v>
      </c>
      <c r="Q865" s="185">
        <v>0</v>
      </c>
      <c r="R865" s="185">
        <f>Q865*H865</f>
        <v>0</v>
      </c>
      <c r="S865" s="185">
        <v>0</v>
      </c>
      <c r="T865" s="186">
        <f>S865*H865</f>
        <v>0</v>
      </c>
      <c r="U865" s="37"/>
      <c r="V865" s="37"/>
      <c r="W865" s="37"/>
      <c r="X865" s="37"/>
      <c r="Y865" s="37"/>
      <c r="Z865" s="37"/>
      <c r="AA865" s="37"/>
      <c r="AB865" s="37"/>
      <c r="AC865" s="37"/>
      <c r="AD865" s="37"/>
      <c r="AE865" s="37"/>
      <c r="AR865" s="187" t="s">
        <v>184</v>
      </c>
      <c r="AT865" s="187" t="s">
        <v>514</v>
      </c>
      <c r="AU865" s="187" t="s">
        <v>91</v>
      </c>
      <c r="AY865" s="19" t="s">
        <v>133</v>
      </c>
      <c r="BE865" s="188">
        <f>IF(N865="základní",J865,0)</f>
        <v>0</v>
      </c>
      <c r="BF865" s="188">
        <f>IF(N865="snížená",J865,0)</f>
        <v>0</v>
      </c>
      <c r="BG865" s="188">
        <f>IF(N865="zákl. přenesená",J865,0)</f>
        <v>0</v>
      </c>
      <c r="BH865" s="188">
        <f>IF(N865="sníž. přenesená",J865,0)</f>
        <v>0</v>
      </c>
      <c r="BI865" s="188">
        <f>IF(N865="nulová",J865,0)</f>
        <v>0</v>
      </c>
      <c r="BJ865" s="19" t="s">
        <v>89</v>
      </c>
      <c r="BK865" s="188">
        <f>ROUND(I865*H865,2)</f>
        <v>0</v>
      </c>
      <c r="BL865" s="19" t="s">
        <v>140</v>
      </c>
      <c r="BM865" s="187" t="s">
        <v>938</v>
      </c>
    </row>
    <row r="866" spans="1:65" s="2" customFormat="1" ht="19.2">
      <c r="A866" s="37"/>
      <c r="B866" s="38"/>
      <c r="C866" s="39"/>
      <c r="D866" s="189" t="s">
        <v>142</v>
      </c>
      <c r="E866" s="39"/>
      <c r="F866" s="190" t="s">
        <v>937</v>
      </c>
      <c r="G866" s="39"/>
      <c r="H866" s="39"/>
      <c r="I866" s="191"/>
      <c r="J866" s="39"/>
      <c r="K866" s="39"/>
      <c r="L866" s="42"/>
      <c r="M866" s="192"/>
      <c r="N866" s="193"/>
      <c r="O866" s="67"/>
      <c r="P866" s="67"/>
      <c r="Q866" s="67"/>
      <c r="R866" s="67"/>
      <c r="S866" s="67"/>
      <c r="T866" s="68"/>
      <c r="U866" s="37"/>
      <c r="V866" s="37"/>
      <c r="W866" s="37"/>
      <c r="X866" s="37"/>
      <c r="Y866" s="37"/>
      <c r="Z866" s="37"/>
      <c r="AA866" s="37"/>
      <c r="AB866" s="37"/>
      <c r="AC866" s="37"/>
      <c r="AD866" s="37"/>
      <c r="AE866" s="37"/>
      <c r="AT866" s="19" t="s">
        <v>142</v>
      </c>
      <c r="AU866" s="19" t="s">
        <v>91</v>
      </c>
    </row>
    <row r="867" spans="1:65" s="13" customFormat="1">
      <c r="B867" s="196"/>
      <c r="C867" s="197"/>
      <c r="D867" s="189" t="s">
        <v>146</v>
      </c>
      <c r="E867" s="198" t="s">
        <v>35</v>
      </c>
      <c r="F867" s="199" t="s">
        <v>934</v>
      </c>
      <c r="G867" s="197"/>
      <c r="H867" s="200">
        <v>11</v>
      </c>
      <c r="I867" s="201"/>
      <c r="J867" s="197"/>
      <c r="K867" s="197"/>
      <c r="L867" s="202"/>
      <c r="M867" s="203"/>
      <c r="N867" s="204"/>
      <c r="O867" s="204"/>
      <c r="P867" s="204"/>
      <c r="Q867" s="204"/>
      <c r="R867" s="204"/>
      <c r="S867" s="204"/>
      <c r="T867" s="205"/>
      <c r="AT867" s="206" t="s">
        <v>146</v>
      </c>
      <c r="AU867" s="206" t="s">
        <v>91</v>
      </c>
      <c r="AV867" s="13" t="s">
        <v>91</v>
      </c>
      <c r="AW867" s="13" t="s">
        <v>41</v>
      </c>
      <c r="AX867" s="13" t="s">
        <v>81</v>
      </c>
      <c r="AY867" s="206" t="s">
        <v>133</v>
      </c>
    </row>
    <row r="868" spans="1:65" s="14" customFormat="1">
      <c r="B868" s="207"/>
      <c r="C868" s="208"/>
      <c r="D868" s="189" t="s">
        <v>146</v>
      </c>
      <c r="E868" s="209" t="s">
        <v>35</v>
      </c>
      <c r="F868" s="210" t="s">
        <v>148</v>
      </c>
      <c r="G868" s="208"/>
      <c r="H868" s="211">
        <v>11</v>
      </c>
      <c r="I868" s="212"/>
      <c r="J868" s="208"/>
      <c r="K868" s="208"/>
      <c r="L868" s="213"/>
      <c r="M868" s="214"/>
      <c r="N868" s="215"/>
      <c r="O868" s="215"/>
      <c r="P868" s="215"/>
      <c r="Q868" s="215"/>
      <c r="R868" s="215"/>
      <c r="S868" s="215"/>
      <c r="T868" s="216"/>
      <c r="AT868" s="217" t="s">
        <v>146</v>
      </c>
      <c r="AU868" s="217" t="s">
        <v>91</v>
      </c>
      <c r="AV868" s="14" t="s">
        <v>140</v>
      </c>
      <c r="AW868" s="14" t="s">
        <v>41</v>
      </c>
      <c r="AX868" s="14" t="s">
        <v>89</v>
      </c>
      <c r="AY868" s="217" t="s">
        <v>133</v>
      </c>
    </row>
    <row r="869" spans="1:65" s="2" customFormat="1" ht="24.15" customHeight="1">
      <c r="A869" s="37"/>
      <c r="B869" s="38"/>
      <c r="C869" s="239" t="s">
        <v>663</v>
      </c>
      <c r="D869" s="239" t="s">
        <v>514</v>
      </c>
      <c r="E869" s="240" t="s">
        <v>939</v>
      </c>
      <c r="F869" s="241" t="s">
        <v>940</v>
      </c>
      <c r="G869" s="242" t="s">
        <v>138</v>
      </c>
      <c r="H869" s="243">
        <v>11</v>
      </c>
      <c r="I869" s="244"/>
      <c r="J869" s="245">
        <f>ROUND(I869*H869,2)</f>
        <v>0</v>
      </c>
      <c r="K869" s="241" t="s">
        <v>139</v>
      </c>
      <c r="L869" s="246"/>
      <c r="M869" s="247" t="s">
        <v>35</v>
      </c>
      <c r="N869" s="248" t="s">
        <v>52</v>
      </c>
      <c r="O869" s="67"/>
      <c r="P869" s="185">
        <f>O869*H869</f>
        <v>0</v>
      </c>
      <c r="Q869" s="185">
        <v>0</v>
      </c>
      <c r="R869" s="185">
        <f>Q869*H869</f>
        <v>0</v>
      </c>
      <c r="S869" s="185">
        <v>0</v>
      </c>
      <c r="T869" s="186">
        <f>S869*H869</f>
        <v>0</v>
      </c>
      <c r="U869" s="37"/>
      <c r="V869" s="37"/>
      <c r="W869" s="37"/>
      <c r="X869" s="37"/>
      <c r="Y869" s="37"/>
      <c r="Z869" s="37"/>
      <c r="AA869" s="37"/>
      <c r="AB869" s="37"/>
      <c r="AC869" s="37"/>
      <c r="AD869" s="37"/>
      <c r="AE869" s="37"/>
      <c r="AR869" s="187" t="s">
        <v>184</v>
      </c>
      <c r="AT869" s="187" t="s">
        <v>514</v>
      </c>
      <c r="AU869" s="187" t="s">
        <v>91</v>
      </c>
      <c r="AY869" s="19" t="s">
        <v>133</v>
      </c>
      <c r="BE869" s="188">
        <f>IF(N869="základní",J869,0)</f>
        <v>0</v>
      </c>
      <c r="BF869" s="188">
        <f>IF(N869="snížená",J869,0)</f>
        <v>0</v>
      </c>
      <c r="BG869" s="188">
        <f>IF(N869="zákl. přenesená",J869,0)</f>
        <v>0</v>
      </c>
      <c r="BH869" s="188">
        <f>IF(N869="sníž. přenesená",J869,0)</f>
        <v>0</v>
      </c>
      <c r="BI869" s="188">
        <f>IF(N869="nulová",J869,0)</f>
        <v>0</v>
      </c>
      <c r="BJ869" s="19" t="s">
        <v>89</v>
      </c>
      <c r="BK869" s="188">
        <f>ROUND(I869*H869,2)</f>
        <v>0</v>
      </c>
      <c r="BL869" s="19" t="s">
        <v>140</v>
      </c>
      <c r="BM869" s="187" t="s">
        <v>941</v>
      </c>
    </row>
    <row r="870" spans="1:65" s="2" customFormat="1" ht="19.2">
      <c r="A870" s="37"/>
      <c r="B870" s="38"/>
      <c r="C870" s="39"/>
      <c r="D870" s="189" t="s">
        <v>142</v>
      </c>
      <c r="E870" s="39"/>
      <c r="F870" s="190" t="s">
        <v>940</v>
      </c>
      <c r="G870" s="39"/>
      <c r="H870" s="39"/>
      <c r="I870" s="191"/>
      <c r="J870" s="39"/>
      <c r="K870" s="39"/>
      <c r="L870" s="42"/>
      <c r="M870" s="192"/>
      <c r="N870" s="193"/>
      <c r="O870" s="67"/>
      <c r="P870" s="67"/>
      <c r="Q870" s="67"/>
      <c r="R870" s="67"/>
      <c r="S870" s="67"/>
      <c r="T870" s="68"/>
      <c r="U870" s="37"/>
      <c r="V870" s="37"/>
      <c r="W870" s="37"/>
      <c r="X870" s="37"/>
      <c r="Y870" s="37"/>
      <c r="Z870" s="37"/>
      <c r="AA870" s="37"/>
      <c r="AB870" s="37"/>
      <c r="AC870" s="37"/>
      <c r="AD870" s="37"/>
      <c r="AE870" s="37"/>
      <c r="AT870" s="19" t="s">
        <v>142</v>
      </c>
      <c r="AU870" s="19" t="s">
        <v>91</v>
      </c>
    </row>
    <row r="871" spans="1:65" s="13" customFormat="1">
      <c r="B871" s="196"/>
      <c r="C871" s="197"/>
      <c r="D871" s="189" t="s">
        <v>146</v>
      </c>
      <c r="E871" s="198" t="s">
        <v>35</v>
      </c>
      <c r="F871" s="199" t="s">
        <v>934</v>
      </c>
      <c r="G871" s="197"/>
      <c r="H871" s="200">
        <v>11</v>
      </c>
      <c r="I871" s="201"/>
      <c r="J871" s="197"/>
      <c r="K871" s="197"/>
      <c r="L871" s="202"/>
      <c r="M871" s="203"/>
      <c r="N871" s="204"/>
      <c r="O871" s="204"/>
      <c r="P871" s="204"/>
      <c r="Q871" s="204"/>
      <c r="R871" s="204"/>
      <c r="S871" s="204"/>
      <c r="T871" s="205"/>
      <c r="AT871" s="206" t="s">
        <v>146</v>
      </c>
      <c r="AU871" s="206" t="s">
        <v>91</v>
      </c>
      <c r="AV871" s="13" t="s">
        <v>91</v>
      </c>
      <c r="AW871" s="13" t="s">
        <v>41</v>
      </c>
      <c r="AX871" s="13" t="s">
        <v>81</v>
      </c>
      <c r="AY871" s="206" t="s">
        <v>133</v>
      </c>
    </row>
    <row r="872" spans="1:65" s="14" customFormat="1">
      <c r="B872" s="207"/>
      <c r="C872" s="208"/>
      <c r="D872" s="189" t="s">
        <v>146</v>
      </c>
      <c r="E872" s="209" t="s">
        <v>35</v>
      </c>
      <c r="F872" s="210" t="s">
        <v>148</v>
      </c>
      <c r="G872" s="208"/>
      <c r="H872" s="211">
        <v>11</v>
      </c>
      <c r="I872" s="212"/>
      <c r="J872" s="208"/>
      <c r="K872" s="208"/>
      <c r="L872" s="213"/>
      <c r="M872" s="214"/>
      <c r="N872" s="215"/>
      <c r="O872" s="215"/>
      <c r="P872" s="215"/>
      <c r="Q872" s="215"/>
      <c r="R872" s="215"/>
      <c r="S872" s="215"/>
      <c r="T872" s="216"/>
      <c r="AT872" s="217" t="s">
        <v>146</v>
      </c>
      <c r="AU872" s="217" t="s">
        <v>91</v>
      </c>
      <c r="AV872" s="14" t="s">
        <v>140</v>
      </c>
      <c r="AW872" s="14" t="s">
        <v>41</v>
      </c>
      <c r="AX872" s="14" t="s">
        <v>89</v>
      </c>
      <c r="AY872" s="217" t="s">
        <v>133</v>
      </c>
    </row>
    <row r="873" spans="1:65" s="2" customFormat="1" ht="24.15" customHeight="1">
      <c r="A873" s="37"/>
      <c r="B873" s="38"/>
      <c r="C873" s="239" t="s">
        <v>942</v>
      </c>
      <c r="D873" s="239" t="s">
        <v>514</v>
      </c>
      <c r="E873" s="240" t="s">
        <v>943</v>
      </c>
      <c r="F873" s="241" t="s">
        <v>944</v>
      </c>
      <c r="G873" s="242" t="s">
        <v>138</v>
      </c>
      <c r="H873" s="243">
        <v>11</v>
      </c>
      <c r="I873" s="244"/>
      <c r="J873" s="245">
        <f>ROUND(I873*H873,2)</f>
        <v>0</v>
      </c>
      <c r="K873" s="241" t="s">
        <v>139</v>
      </c>
      <c r="L873" s="246"/>
      <c r="M873" s="247" t="s">
        <v>35</v>
      </c>
      <c r="N873" s="248" t="s">
        <v>52</v>
      </c>
      <c r="O873" s="67"/>
      <c r="P873" s="185">
        <f>O873*H873</f>
        <v>0</v>
      </c>
      <c r="Q873" s="185">
        <v>0</v>
      </c>
      <c r="R873" s="185">
        <f>Q873*H873</f>
        <v>0</v>
      </c>
      <c r="S873" s="185">
        <v>0</v>
      </c>
      <c r="T873" s="186">
        <f>S873*H873</f>
        <v>0</v>
      </c>
      <c r="U873" s="37"/>
      <c r="V873" s="37"/>
      <c r="W873" s="37"/>
      <c r="X873" s="37"/>
      <c r="Y873" s="37"/>
      <c r="Z873" s="37"/>
      <c r="AA873" s="37"/>
      <c r="AB873" s="37"/>
      <c r="AC873" s="37"/>
      <c r="AD873" s="37"/>
      <c r="AE873" s="37"/>
      <c r="AR873" s="187" t="s">
        <v>184</v>
      </c>
      <c r="AT873" s="187" t="s">
        <v>514</v>
      </c>
      <c r="AU873" s="187" t="s">
        <v>91</v>
      </c>
      <c r="AY873" s="19" t="s">
        <v>133</v>
      </c>
      <c r="BE873" s="188">
        <f>IF(N873="základní",J873,0)</f>
        <v>0</v>
      </c>
      <c r="BF873" s="188">
        <f>IF(N873="snížená",J873,0)</f>
        <v>0</v>
      </c>
      <c r="BG873" s="188">
        <f>IF(N873="zákl. přenesená",J873,0)</f>
        <v>0</v>
      </c>
      <c r="BH873" s="188">
        <f>IF(N873="sníž. přenesená",J873,0)</f>
        <v>0</v>
      </c>
      <c r="BI873" s="188">
        <f>IF(N873="nulová",J873,0)</f>
        <v>0</v>
      </c>
      <c r="BJ873" s="19" t="s">
        <v>89</v>
      </c>
      <c r="BK873" s="188">
        <f>ROUND(I873*H873,2)</f>
        <v>0</v>
      </c>
      <c r="BL873" s="19" t="s">
        <v>140</v>
      </c>
      <c r="BM873" s="187" t="s">
        <v>945</v>
      </c>
    </row>
    <row r="874" spans="1:65" s="2" customFormat="1" ht="19.2">
      <c r="A874" s="37"/>
      <c r="B874" s="38"/>
      <c r="C874" s="39"/>
      <c r="D874" s="189" t="s">
        <v>142</v>
      </c>
      <c r="E874" s="39"/>
      <c r="F874" s="190" t="s">
        <v>944</v>
      </c>
      <c r="G874" s="39"/>
      <c r="H874" s="39"/>
      <c r="I874" s="191"/>
      <c r="J874" s="39"/>
      <c r="K874" s="39"/>
      <c r="L874" s="42"/>
      <c r="M874" s="192"/>
      <c r="N874" s="193"/>
      <c r="O874" s="67"/>
      <c r="P874" s="67"/>
      <c r="Q874" s="67"/>
      <c r="R874" s="67"/>
      <c r="S874" s="67"/>
      <c r="T874" s="68"/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T874" s="19" t="s">
        <v>142</v>
      </c>
      <c r="AU874" s="19" t="s">
        <v>91</v>
      </c>
    </row>
    <row r="875" spans="1:65" s="13" customFormat="1">
      <c r="B875" s="196"/>
      <c r="C875" s="197"/>
      <c r="D875" s="189" t="s">
        <v>146</v>
      </c>
      <c r="E875" s="198" t="s">
        <v>35</v>
      </c>
      <c r="F875" s="199" t="s">
        <v>934</v>
      </c>
      <c r="G875" s="197"/>
      <c r="H875" s="200">
        <v>11</v>
      </c>
      <c r="I875" s="201"/>
      <c r="J875" s="197"/>
      <c r="K875" s="197"/>
      <c r="L875" s="202"/>
      <c r="M875" s="203"/>
      <c r="N875" s="204"/>
      <c r="O875" s="204"/>
      <c r="P875" s="204"/>
      <c r="Q875" s="204"/>
      <c r="R875" s="204"/>
      <c r="S875" s="204"/>
      <c r="T875" s="205"/>
      <c r="AT875" s="206" t="s">
        <v>146</v>
      </c>
      <c r="AU875" s="206" t="s">
        <v>91</v>
      </c>
      <c r="AV875" s="13" t="s">
        <v>91</v>
      </c>
      <c r="AW875" s="13" t="s">
        <v>41</v>
      </c>
      <c r="AX875" s="13" t="s">
        <v>81</v>
      </c>
      <c r="AY875" s="206" t="s">
        <v>133</v>
      </c>
    </row>
    <row r="876" spans="1:65" s="14" customFormat="1">
      <c r="B876" s="207"/>
      <c r="C876" s="208"/>
      <c r="D876" s="189" t="s">
        <v>146</v>
      </c>
      <c r="E876" s="209" t="s">
        <v>35</v>
      </c>
      <c r="F876" s="210" t="s">
        <v>148</v>
      </c>
      <c r="G876" s="208"/>
      <c r="H876" s="211">
        <v>11</v>
      </c>
      <c r="I876" s="212"/>
      <c r="J876" s="208"/>
      <c r="K876" s="208"/>
      <c r="L876" s="213"/>
      <c r="M876" s="214"/>
      <c r="N876" s="215"/>
      <c r="O876" s="215"/>
      <c r="P876" s="215"/>
      <c r="Q876" s="215"/>
      <c r="R876" s="215"/>
      <c r="S876" s="215"/>
      <c r="T876" s="216"/>
      <c r="AT876" s="217" t="s">
        <v>146</v>
      </c>
      <c r="AU876" s="217" t="s">
        <v>91</v>
      </c>
      <c r="AV876" s="14" t="s">
        <v>140</v>
      </c>
      <c r="AW876" s="14" t="s">
        <v>41</v>
      </c>
      <c r="AX876" s="14" t="s">
        <v>89</v>
      </c>
      <c r="AY876" s="217" t="s">
        <v>133</v>
      </c>
    </row>
    <row r="877" spans="1:65" s="2" customFormat="1" ht="16.5" customHeight="1">
      <c r="A877" s="37"/>
      <c r="B877" s="38"/>
      <c r="C877" s="239" t="s">
        <v>674</v>
      </c>
      <c r="D877" s="239" t="s">
        <v>514</v>
      </c>
      <c r="E877" s="240" t="s">
        <v>946</v>
      </c>
      <c r="F877" s="241" t="s">
        <v>947</v>
      </c>
      <c r="G877" s="242" t="s">
        <v>138</v>
      </c>
      <c r="H877" s="243">
        <v>11</v>
      </c>
      <c r="I877" s="244"/>
      <c r="J877" s="245">
        <f>ROUND(I877*H877,2)</f>
        <v>0</v>
      </c>
      <c r="K877" s="241" t="s">
        <v>35</v>
      </c>
      <c r="L877" s="246"/>
      <c r="M877" s="247" t="s">
        <v>35</v>
      </c>
      <c r="N877" s="248" t="s">
        <v>52</v>
      </c>
      <c r="O877" s="67"/>
      <c r="P877" s="185">
        <f>O877*H877</f>
        <v>0</v>
      </c>
      <c r="Q877" s="185">
        <v>0</v>
      </c>
      <c r="R877" s="185">
        <f>Q877*H877</f>
        <v>0</v>
      </c>
      <c r="S877" s="185">
        <v>0</v>
      </c>
      <c r="T877" s="186">
        <f>S877*H877</f>
        <v>0</v>
      </c>
      <c r="U877" s="37"/>
      <c r="V877" s="37"/>
      <c r="W877" s="37"/>
      <c r="X877" s="37"/>
      <c r="Y877" s="37"/>
      <c r="Z877" s="37"/>
      <c r="AA877" s="37"/>
      <c r="AB877" s="37"/>
      <c r="AC877" s="37"/>
      <c r="AD877" s="37"/>
      <c r="AE877" s="37"/>
      <c r="AR877" s="187" t="s">
        <v>184</v>
      </c>
      <c r="AT877" s="187" t="s">
        <v>514</v>
      </c>
      <c r="AU877" s="187" t="s">
        <v>91</v>
      </c>
      <c r="AY877" s="19" t="s">
        <v>133</v>
      </c>
      <c r="BE877" s="188">
        <f>IF(N877="základní",J877,0)</f>
        <v>0</v>
      </c>
      <c r="BF877" s="188">
        <f>IF(N877="snížená",J877,0)</f>
        <v>0</v>
      </c>
      <c r="BG877" s="188">
        <f>IF(N877="zákl. přenesená",J877,0)</f>
        <v>0</v>
      </c>
      <c r="BH877" s="188">
        <f>IF(N877="sníž. přenesená",J877,0)</f>
        <v>0</v>
      </c>
      <c r="BI877" s="188">
        <f>IF(N877="nulová",J877,0)</f>
        <v>0</v>
      </c>
      <c r="BJ877" s="19" t="s">
        <v>89</v>
      </c>
      <c r="BK877" s="188">
        <f>ROUND(I877*H877,2)</f>
        <v>0</v>
      </c>
      <c r="BL877" s="19" t="s">
        <v>140</v>
      </c>
      <c r="BM877" s="187" t="s">
        <v>948</v>
      </c>
    </row>
    <row r="878" spans="1:65" s="2" customFormat="1">
      <c r="A878" s="37"/>
      <c r="B878" s="38"/>
      <c r="C878" s="39"/>
      <c r="D878" s="189" t="s">
        <v>142</v>
      </c>
      <c r="E878" s="39"/>
      <c r="F878" s="190" t="s">
        <v>947</v>
      </c>
      <c r="G878" s="39"/>
      <c r="H878" s="39"/>
      <c r="I878" s="191"/>
      <c r="J878" s="39"/>
      <c r="K878" s="39"/>
      <c r="L878" s="42"/>
      <c r="M878" s="192"/>
      <c r="N878" s="193"/>
      <c r="O878" s="67"/>
      <c r="P878" s="67"/>
      <c r="Q878" s="67"/>
      <c r="R878" s="67"/>
      <c r="S878" s="67"/>
      <c r="T878" s="68"/>
      <c r="U878" s="37"/>
      <c r="V878" s="37"/>
      <c r="W878" s="37"/>
      <c r="X878" s="37"/>
      <c r="Y878" s="37"/>
      <c r="Z878" s="37"/>
      <c r="AA878" s="37"/>
      <c r="AB878" s="37"/>
      <c r="AC878" s="37"/>
      <c r="AD878" s="37"/>
      <c r="AE878" s="37"/>
      <c r="AT878" s="19" t="s">
        <v>142</v>
      </c>
      <c r="AU878" s="19" t="s">
        <v>91</v>
      </c>
    </row>
    <row r="879" spans="1:65" s="13" customFormat="1">
      <c r="B879" s="196"/>
      <c r="C879" s="197"/>
      <c r="D879" s="189" t="s">
        <v>146</v>
      </c>
      <c r="E879" s="198" t="s">
        <v>35</v>
      </c>
      <c r="F879" s="199" t="s">
        <v>934</v>
      </c>
      <c r="G879" s="197"/>
      <c r="H879" s="200">
        <v>11</v>
      </c>
      <c r="I879" s="201"/>
      <c r="J879" s="197"/>
      <c r="K879" s="197"/>
      <c r="L879" s="202"/>
      <c r="M879" s="203"/>
      <c r="N879" s="204"/>
      <c r="O879" s="204"/>
      <c r="P879" s="204"/>
      <c r="Q879" s="204"/>
      <c r="R879" s="204"/>
      <c r="S879" s="204"/>
      <c r="T879" s="205"/>
      <c r="AT879" s="206" t="s">
        <v>146</v>
      </c>
      <c r="AU879" s="206" t="s">
        <v>91</v>
      </c>
      <c r="AV879" s="13" t="s">
        <v>91</v>
      </c>
      <c r="AW879" s="13" t="s">
        <v>41</v>
      </c>
      <c r="AX879" s="13" t="s">
        <v>81</v>
      </c>
      <c r="AY879" s="206" t="s">
        <v>133</v>
      </c>
    </row>
    <row r="880" spans="1:65" s="14" customFormat="1">
      <c r="B880" s="207"/>
      <c r="C880" s="208"/>
      <c r="D880" s="189" t="s">
        <v>146</v>
      </c>
      <c r="E880" s="209" t="s">
        <v>35</v>
      </c>
      <c r="F880" s="210" t="s">
        <v>148</v>
      </c>
      <c r="G880" s="208"/>
      <c r="H880" s="211">
        <v>11</v>
      </c>
      <c r="I880" s="212"/>
      <c r="J880" s="208"/>
      <c r="K880" s="208"/>
      <c r="L880" s="213"/>
      <c r="M880" s="214"/>
      <c r="N880" s="215"/>
      <c r="O880" s="215"/>
      <c r="P880" s="215"/>
      <c r="Q880" s="215"/>
      <c r="R880" s="215"/>
      <c r="S880" s="215"/>
      <c r="T880" s="216"/>
      <c r="AT880" s="217" t="s">
        <v>146</v>
      </c>
      <c r="AU880" s="217" t="s">
        <v>91</v>
      </c>
      <c r="AV880" s="14" t="s">
        <v>140</v>
      </c>
      <c r="AW880" s="14" t="s">
        <v>41</v>
      </c>
      <c r="AX880" s="14" t="s">
        <v>89</v>
      </c>
      <c r="AY880" s="217" t="s">
        <v>133</v>
      </c>
    </row>
    <row r="881" spans="1:65" s="2" customFormat="1" ht="16.5" customHeight="1">
      <c r="A881" s="37"/>
      <c r="B881" s="38"/>
      <c r="C881" s="239" t="s">
        <v>949</v>
      </c>
      <c r="D881" s="239" t="s">
        <v>514</v>
      </c>
      <c r="E881" s="240" t="s">
        <v>950</v>
      </c>
      <c r="F881" s="241" t="s">
        <v>951</v>
      </c>
      <c r="G881" s="242" t="s">
        <v>138</v>
      </c>
      <c r="H881" s="243">
        <v>11</v>
      </c>
      <c r="I881" s="244"/>
      <c r="J881" s="245">
        <f>ROUND(I881*H881,2)</f>
        <v>0</v>
      </c>
      <c r="K881" s="241" t="s">
        <v>35</v>
      </c>
      <c r="L881" s="246"/>
      <c r="M881" s="247" t="s">
        <v>35</v>
      </c>
      <c r="N881" s="248" t="s">
        <v>52</v>
      </c>
      <c r="O881" s="67"/>
      <c r="P881" s="185">
        <f>O881*H881</f>
        <v>0</v>
      </c>
      <c r="Q881" s="185">
        <v>0</v>
      </c>
      <c r="R881" s="185">
        <f>Q881*H881</f>
        <v>0</v>
      </c>
      <c r="S881" s="185">
        <v>0</v>
      </c>
      <c r="T881" s="186">
        <f>S881*H881</f>
        <v>0</v>
      </c>
      <c r="U881" s="37"/>
      <c r="V881" s="37"/>
      <c r="W881" s="37"/>
      <c r="X881" s="37"/>
      <c r="Y881" s="37"/>
      <c r="Z881" s="37"/>
      <c r="AA881" s="37"/>
      <c r="AB881" s="37"/>
      <c r="AC881" s="37"/>
      <c r="AD881" s="37"/>
      <c r="AE881" s="37"/>
      <c r="AR881" s="187" t="s">
        <v>184</v>
      </c>
      <c r="AT881" s="187" t="s">
        <v>514</v>
      </c>
      <c r="AU881" s="187" t="s">
        <v>91</v>
      </c>
      <c r="AY881" s="19" t="s">
        <v>133</v>
      </c>
      <c r="BE881" s="188">
        <f>IF(N881="základní",J881,0)</f>
        <v>0</v>
      </c>
      <c r="BF881" s="188">
        <f>IF(N881="snížená",J881,0)</f>
        <v>0</v>
      </c>
      <c r="BG881" s="188">
        <f>IF(N881="zákl. přenesená",J881,0)</f>
        <v>0</v>
      </c>
      <c r="BH881" s="188">
        <f>IF(N881="sníž. přenesená",J881,0)</f>
        <v>0</v>
      </c>
      <c r="BI881" s="188">
        <f>IF(N881="nulová",J881,0)</f>
        <v>0</v>
      </c>
      <c r="BJ881" s="19" t="s">
        <v>89</v>
      </c>
      <c r="BK881" s="188">
        <f>ROUND(I881*H881,2)</f>
        <v>0</v>
      </c>
      <c r="BL881" s="19" t="s">
        <v>140</v>
      </c>
      <c r="BM881" s="187" t="s">
        <v>952</v>
      </c>
    </row>
    <row r="882" spans="1:65" s="2" customFormat="1">
      <c r="A882" s="37"/>
      <c r="B882" s="38"/>
      <c r="C882" s="39"/>
      <c r="D882" s="189" t="s">
        <v>142</v>
      </c>
      <c r="E882" s="39"/>
      <c r="F882" s="190" t="s">
        <v>951</v>
      </c>
      <c r="G882" s="39"/>
      <c r="H882" s="39"/>
      <c r="I882" s="191"/>
      <c r="J882" s="39"/>
      <c r="K882" s="39"/>
      <c r="L882" s="42"/>
      <c r="M882" s="192"/>
      <c r="N882" s="193"/>
      <c r="O882" s="67"/>
      <c r="P882" s="67"/>
      <c r="Q882" s="67"/>
      <c r="R882" s="67"/>
      <c r="S882" s="67"/>
      <c r="T882" s="68"/>
      <c r="U882" s="37"/>
      <c r="V882" s="37"/>
      <c r="W882" s="37"/>
      <c r="X882" s="37"/>
      <c r="Y882" s="37"/>
      <c r="Z882" s="37"/>
      <c r="AA882" s="37"/>
      <c r="AB882" s="37"/>
      <c r="AC882" s="37"/>
      <c r="AD882" s="37"/>
      <c r="AE882" s="37"/>
      <c r="AT882" s="19" t="s">
        <v>142</v>
      </c>
      <c r="AU882" s="19" t="s">
        <v>91</v>
      </c>
    </row>
    <row r="883" spans="1:65" s="13" customFormat="1">
      <c r="B883" s="196"/>
      <c r="C883" s="197"/>
      <c r="D883" s="189" t="s">
        <v>146</v>
      </c>
      <c r="E883" s="198" t="s">
        <v>35</v>
      </c>
      <c r="F883" s="199" t="s">
        <v>934</v>
      </c>
      <c r="G883" s="197"/>
      <c r="H883" s="200">
        <v>11</v>
      </c>
      <c r="I883" s="201"/>
      <c r="J883" s="197"/>
      <c r="K883" s="197"/>
      <c r="L883" s="202"/>
      <c r="M883" s="203"/>
      <c r="N883" s="204"/>
      <c r="O883" s="204"/>
      <c r="P883" s="204"/>
      <c r="Q883" s="204"/>
      <c r="R883" s="204"/>
      <c r="S883" s="204"/>
      <c r="T883" s="205"/>
      <c r="AT883" s="206" t="s">
        <v>146</v>
      </c>
      <c r="AU883" s="206" t="s">
        <v>91</v>
      </c>
      <c r="AV883" s="13" t="s">
        <v>91</v>
      </c>
      <c r="AW883" s="13" t="s">
        <v>41</v>
      </c>
      <c r="AX883" s="13" t="s">
        <v>81</v>
      </c>
      <c r="AY883" s="206" t="s">
        <v>133</v>
      </c>
    </row>
    <row r="884" spans="1:65" s="14" customFormat="1">
      <c r="B884" s="207"/>
      <c r="C884" s="208"/>
      <c r="D884" s="189" t="s">
        <v>146</v>
      </c>
      <c r="E884" s="209" t="s">
        <v>35</v>
      </c>
      <c r="F884" s="210" t="s">
        <v>148</v>
      </c>
      <c r="G884" s="208"/>
      <c r="H884" s="211">
        <v>11</v>
      </c>
      <c r="I884" s="212"/>
      <c r="J884" s="208"/>
      <c r="K884" s="208"/>
      <c r="L884" s="213"/>
      <c r="M884" s="214"/>
      <c r="N884" s="215"/>
      <c r="O884" s="215"/>
      <c r="P884" s="215"/>
      <c r="Q884" s="215"/>
      <c r="R884" s="215"/>
      <c r="S884" s="215"/>
      <c r="T884" s="216"/>
      <c r="AT884" s="217" t="s">
        <v>146</v>
      </c>
      <c r="AU884" s="217" t="s">
        <v>91</v>
      </c>
      <c r="AV884" s="14" t="s">
        <v>140</v>
      </c>
      <c r="AW884" s="14" t="s">
        <v>41</v>
      </c>
      <c r="AX884" s="14" t="s">
        <v>89</v>
      </c>
      <c r="AY884" s="217" t="s">
        <v>133</v>
      </c>
    </row>
    <row r="885" spans="1:65" s="2" customFormat="1" ht="21.75" customHeight="1">
      <c r="A885" s="37"/>
      <c r="B885" s="38"/>
      <c r="C885" s="239" t="s">
        <v>680</v>
      </c>
      <c r="D885" s="239" t="s">
        <v>514</v>
      </c>
      <c r="E885" s="240" t="s">
        <v>953</v>
      </c>
      <c r="F885" s="241" t="s">
        <v>954</v>
      </c>
      <c r="G885" s="242" t="s">
        <v>138</v>
      </c>
      <c r="H885" s="243">
        <v>11</v>
      </c>
      <c r="I885" s="244"/>
      <c r="J885" s="245">
        <f>ROUND(I885*H885,2)</f>
        <v>0</v>
      </c>
      <c r="K885" s="241" t="s">
        <v>35</v>
      </c>
      <c r="L885" s="246"/>
      <c r="M885" s="247" t="s">
        <v>35</v>
      </c>
      <c r="N885" s="248" t="s">
        <v>52</v>
      </c>
      <c r="O885" s="67"/>
      <c r="P885" s="185">
        <f>O885*H885</f>
        <v>0</v>
      </c>
      <c r="Q885" s="185">
        <v>6.0000000000000001E-3</v>
      </c>
      <c r="R885" s="185">
        <f>Q885*H885</f>
        <v>6.6000000000000003E-2</v>
      </c>
      <c r="S885" s="185">
        <v>0</v>
      </c>
      <c r="T885" s="186">
        <f>S885*H885</f>
        <v>0</v>
      </c>
      <c r="U885" s="37"/>
      <c r="V885" s="37"/>
      <c r="W885" s="37"/>
      <c r="X885" s="37"/>
      <c r="Y885" s="37"/>
      <c r="Z885" s="37"/>
      <c r="AA885" s="37"/>
      <c r="AB885" s="37"/>
      <c r="AC885" s="37"/>
      <c r="AD885" s="37"/>
      <c r="AE885" s="37"/>
      <c r="AR885" s="187" t="s">
        <v>184</v>
      </c>
      <c r="AT885" s="187" t="s">
        <v>514</v>
      </c>
      <c r="AU885" s="187" t="s">
        <v>91</v>
      </c>
      <c r="AY885" s="19" t="s">
        <v>133</v>
      </c>
      <c r="BE885" s="188">
        <f>IF(N885="základní",J885,0)</f>
        <v>0</v>
      </c>
      <c r="BF885" s="188">
        <f>IF(N885="snížená",J885,0)</f>
        <v>0</v>
      </c>
      <c r="BG885" s="188">
        <f>IF(N885="zákl. přenesená",J885,0)</f>
        <v>0</v>
      </c>
      <c r="BH885" s="188">
        <f>IF(N885="sníž. přenesená",J885,0)</f>
        <v>0</v>
      </c>
      <c r="BI885" s="188">
        <f>IF(N885="nulová",J885,0)</f>
        <v>0</v>
      </c>
      <c r="BJ885" s="19" t="s">
        <v>89</v>
      </c>
      <c r="BK885" s="188">
        <f>ROUND(I885*H885,2)</f>
        <v>0</v>
      </c>
      <c r="BL885" s="19" t="s">
        <v>140</v>
      </c>
      <c r="BM885" s="187" t="s">
        <v>955</v>
      </c>
    </row>
    <row r="886" spans="1:65" s="2" customFormat="1">
      <c r="A886" s="37"/>
      <c r="B886" s="38"/>
      <c r="C886" s="39"/>
      <c r="D886" s="189" t="s">
        <v>142</v>
      </c>
      <c r="E886" s="39"/>
      <c r="F886" s="190" t="s">
        <v>954</v>
      </c>
      <c r="G886" s="39"/>
      <c r="H886" s="39"/>
      <c r="I886" s="191"/>
      <c r="J886" s="39"/>
      <c r="K886" s="39"/>
      <c r="L886" s="42"/>
      <c r="M886" s="192"/>
      <c r="N886" s="193"/>
      <c r="O886" s="67"/>
      <c r="P886" s="67"/>
      <c r="Q886" s="67"/>
      <c r="R886" s="67"/>
      <c r="S886" s="67"/>
      <c r="T886" s="68"/>
      <c r="U886" s="37"/>
      <c r="V886" s="37"/>
      <c r="W886" s="37"/>
      <c r="X886" s="37"/>
      <c r="Y886" s="37"/>
      <c r="Z886" s="37"/>
      <c r="AA886" s="37"/>
      <c r="AB886" s="37"/>
      <c r="AC886" s="37"/>
      <c r="AD886" s="37"/>
      <c r="AE886" s="37"/>
      <c r="AT886" s="19" t="s">
        <v>142</v>
      </c>
      <c r="AU886" s="19" t="s">
        <v>91</v>
      </c>
    </row>
    <row r="887" spans="1:65" s="13" customFormat="1">
      <c r="B887" s="196"/>
      <c r="C887" s="197"/>
      <c r="D887" s="189" t="s">
        <v>146</v>
      </c>
      <c r="E887" s="198" t="s">
        <v>35</v>
      </c>
      <c r="F887" s="199" t="s">
        <v>934</v>
      </c>
      <c r="G887" s="197"/>
      <c r="H887" s="200">
        <v>11</v>
      </c>
      <c r="I887" s="201"/>
      <c r="J887" s="197"/>
      <c r="K887" s="197"/>
      <c r="L887" s="202"/>
      <c r="M887" s="203"/>
      <c r="N887" s="204"/>
      <c r="O887" s="204"/>
      <c r="P887" s="204"/>
      <c r="Q887" s="204"/>
      <c r="R887" s="204"/>
      <c r="S887" s="204"/>
      <c r="T887" s="205"/>
      <c r="AT887" s="206" t="s">
        <v>146</v>
      </c>
      <c r="AU887" s="206" t="s">
        <v>91</v>
      </c>
      <c r="AV887" s="13" t="s">
        <v>91</v>
      </c>
      <c r="AW887" s="13" t="s">
        <v>41</v>
      </c>
      <c r="AX887" s="13" t="s">
        <v>81</v>
      </c>
      <c r="AY887" s="206" t="s">
        <v>133</v>
      </c>
    </row>
    <row r="888" spans="1:65" s="14" customFormat="1">
      <c r="B888" s="207"/>
      <c r="C888" s="208"/>
      <c r="D888" s="189" t="s">
        <v>146</v>
      </c>
      <c r="E888" s="209" t="s">
        <v>35</v>
      </c>
      <c r="F888" s="210" t="s">
        <v>148</v>
      </c>
      <c r="G888" s="208"/>
      <c r="H888" s="211">
        <v>11</v>
      </c>
      <c r="I888" s="212"/>
      <c r="J888" s="208"/>
      <c r="K888" s="208"/>
      <c r="L888" s="213"/>
      <c r="M888" s="214"/>
      <c r="N888" s="215"/>
      <c r="O888" s="215"/>
      <c r="P888" s="215"/>
      <c r="Q888" s="215"/>
      <c r="R888" s="215"/>
      <c r="S888" s="215"/>
      <c r="T888" s="216"/>
      <c r="AT888" s="217" t="s">
        <v>146</v>
      </c>
      <c r="AU888" s="217" t="s">
        <v>91</v>
      </c>
      <c r="AV888" s="14" t="s">
        <v>140</v>
      </c>
      <c r="AW888" s="14" t="s">
        <v>41</v>
      </c>
      <c r="AX888" s="14" t="s">
        <v>89</v>
      </c>
      <c r="AY888" s="217" t="s">
        <v>133</v>
      </c>
    </row>
    <row r="889" spans="1:65" s="2" customFormat="1" ht="24.15" customHeight="1">
      <c r="A889" s="37"/>
      <c r="B889" s="38"/>
      <c r="C889" s="176" t="s">
        <v>956</v>
      </c>
      <c r="D889" s="176" t="s">
        <v>135</v>
      </c>
      <c r="E889" s="177" t="s">
        <v>957</v>
      </c>
      <c r="F889" s="178" t="s">
        <v>958</v>
      </c>
      <c r="G889" s="179" t="s">
        <v>138</v>
      </c>
      <c r="H889" s="180">
        <v>10</v>
      </c>
      <c r="I889" s="181"/>
      <c r="J889" s="182">
        <f>ROUND(I889*H889,2)</f>
        <v>0</v>
      </c>
      <c r="K889" s="178" t="s">
        <v>139</v>
      </c>
      <c r="L889" s="42"/>
      <c r="M889" s="183" t="s">
        <v>35</v>
      </c>
      <c r="N889" s="184" t="s">
        <v>52</v>
      </c>
      <c r="O889" s="67"/>
      <c r="P889" s="185">
        <f>O889*H889</f>
        <v>0</v>
      </c>
      <c r="Q889" s="185">
        <v>0.21734000000000001</v>
      </c>
      <c r="R889" s="185">
        <f>Q889*H889</f>
        <v>2.1734</v>
      </c>
      <c r="S889" s="185">
        <v>0</v>
      </c>
      <c r="T889" s="186">
        <f>S889*H889</f>
        <v>0</v>
      </c>
      <c r="U889" s="37"/>
      <c r="V889" s="37"/>
      <c r="W889" s="37"/>
      <c r="X889" s="37"/>
      <c r="Y889" s="37"/>
      <c r="Z889" s="37"/>
      <c r="AA889" s="37"/>
      <c r="AB889" s="37"/>
      <c r="AC889" s="37"/>
      <c r="AD889" s="37"/>
      <c r="AE889" s="37"/>
      <c r="AR889" s="187" t="s">
        <v>140</v>
      </c>
      <c r="AT889" s="187" t="s">
        <v>135</v>
      </c>
      <c r="AU889" s="187" t="s">
        <v>91</v>
      </c>
      <c r="AY889" s="19" t="s">
        <v>133</v>
      </c>
      <c r="BE889" s="188">
        <f>IF(N889="základní",J889,0)</f>
        <v>0</v>
      </c>
      <c r="BF889" s="188">
        <f>IF(N889="snížená",J889,0)</f>
        <v>0</v>
      </c>
      <c r="BG889" s="188">
        <f>IF(N889="zákl. přenesená",J889,0)</f>
        <v>0</v>
      </c>
      <c r="BH889" s="188">
        <f>IF(N889="sníž. přenesená",J889,0)</f>
        <v>0</v>
      </c>
      <c r="BI889" s="188">
        <f>IF(N889="nulová",J889,0)</f>
        <v>0</v>
      </c>
      <c r="BJ889" s="19" t="s">
        <v>89</v>
      </c>
      <c r="BK889" s="188">
        <f>ROUND(I889*H889,2)</f>
        <v>0</v>
      </c>
      <c r="BL889" s="19" t="s">
        <v>140</v>
      </c>
      <c r="BM889" s="187" t="s">
        <v>959</v>
      </c>
    </row>
    <row r="890" spans="1:65" s="2" customFormat="1" ht="19.2">
      <c r="A890" s="37"/>
      <c r="B890" s="38"/>
      <c r="C890" s="39"/>
      <c r="D890" s="189" t="s">
        <v>142</v>
      </c>
      <c r="E890" s="39"/>
      <c r="F890" s="190" t="s">
        <v>960</v>
      </c>
      <c r="G890" s="39"/>
      <c r="H890" s="39"/>
      <c r="I890" s="191"/>
      <c r="J890" s="39"/>
      <c r="K890" s="39"/>
      <c r="L890" s="42"/>
      <c r="M890" s="192"/>
      <c r="N890" s="193"/>
      <c r="O890" s="67"/>
      <c r="P890" s="67"/>
      <c r="Q890" s="67"/>
      <c r="R890" s="67"/>
      <c r="S890" s="67"/>
      <c r="T890" s="68"/>
      <c r="U890" s="37"/>
      <c r="V890" s="37"/>
      <c r="W890" s="37"/>
      <c r="X890" s="37"/>
      <c r="Y890" s="37"/>
      <c r="Z890" s="37"/>
      <c r="AA890" s="37"/>
      <c r="AB890" s="37"/>
      <c r="AC890" s="37"/>
      <c r="AD890" s="37"/>
      <c r="AE890" s="37"/>
      <c r="AT890" s="19" t="s">
        <v>142</v>
      </c>
      <c r="AU890" s="19" t="s">
        <v>91</v>
      </c>
    </row>
    <row r="891" spans="1:65" s="2" customFormat="1">
      <c r="A891" s="37"/>
      <c r="B891" s="38"/>
      <c r="C891" s="39"/>
      <c r="D891" s="194" t="s">
        <v>144</v>
      </c>
      <c r="E891" s="39"/>
      <c r="F891" s="195" t="s">
        <v>961</v>
      </c>
      <c r="G891" s="39"/>
      <c r="H891" s="39"/>
      <c r="I891" s="191"/>
      <c r="J891" s="39"/>
      <c r="K891" s="39"/>
      <c r="L891" s="42"/>
      <c r="M891" s="192"/>
      <c r="N891" s="193"/>
      <c r="O891" s="67"/>
      <c r="P891" s="67"/>
      <c r="Q891" s="67"/>
      <c r="R891" s="67"/>
      <c r="S891" s="67"/>
      <c r="T891" s="68"/>
      <c r="U891" s="37"/>
      <c r="V891" s="37"/>
      <c r="W891" s="37"/>
      <c r="X891" s="37"/>
      <c r="Y891" s="37"/>
      <c r="Z891" s="37"/>
      <c r="AA891" s="37"/>
      <c r="AB891" s="37"/>
      <c r="AC891" s="37"/>
      <c r="AD891" s="37"/>
      <c r="AE891" s="37"/>
      <c r="AT891" s="19" t="s">
        <v>144</v>
      </c>
      <c r="AU891" s="19" t="s">
        <v>91</v>
      </c>
    </row>
    <row r="892" spans="1:65" s="13" customFormat="1">
      <c r="B892" s="196"/>
      <c r="C892" s="197"/>
      <c r="D892" s="189" t="s">
        <v>146</v>
      </c>
      <c r="E892" s="198" t="s">
        <v>35</v>
      </c>
      <c r="F892" s="199" t="s">
        <v>636</v>
      </c>
      <c r="G892" s="197"/>
      <c r="H892" s="200">
        <v>10</v>
      </c>
      <c r="I892" s="201"/>
      <c r="J892" s="197"/>
      <c r="K892" s="197"/>
      <c r="L892" s="202"/>
      <c r="M892" s="203"/>
      <c r="N892" s="204"/>
      <c r="O892" s="204"/>
      <c r="P892" s="204"/>
      <c r="Q892" s="204"/>
      <c r="R892" s="204"/>
      <c r="S892" s="204"/>
      <c r="T892" s="205"/>
      <c r="AT892" s="206" t="s">
        <v>146</v>
      </c>
      <c r="AU892" s="206" t="s">
        <v>91</v>
      </c>
      <c r="AV892" s="13" t="s">
        <v>91</v>
      </c>
      <c r="AW892" s="13" t="s">
        <v>41</v>
      </c>
      <c r="AX892" s="13" t="s">
        <v>81</v>
      </c>
      <c r="AY892" s="206" t="s">
        <v>133</v>
      </c>
    </row>
    <row r="893" spans="1:65" s="14" customFormat="1">
      <c r="B893" s="207"/>
      <c r="C893" s="208"/>
      <c r="D893" s="189" t="s">
        <v>146</v>
      </c>
      <c r="E893" s="209" t="s">
        <v>35</v>
      </c>
      <c r="F893" s="210" t="s">
        <v>148</v>
      </c>
      <c r="G893" s="208"/>
      <c r="H893" s="211">
        <v>10</v>
      </c>
      <c r="I893" s="212"/>
      <c r="J893" s="208"/>
      <c r="K893" s="208"/>
      <c r="L893" s="213"/>
      <c r="M893" s="214"/>
      <c r="N893" s="215"/>
      <c r="O893" s="215"/>
      <c r="P893" s="215"/>
      <c r="Q893" s="215"/>
      <c r="R893" s="215"/>
      <c r="S893" s="215"/>
      <c r="T893" s="216"/>
      <c r="AT893" s="217" t="s">
        <v>146</v>
      </c>
      <c r="AU893" s="217" t="s">
        <v>91</v>
      </c>
      <c r="AV893" s="14" t="s">
        <v>140</v>
      </c>
      <c r="AW893" s="14" t="s">
        <v>41</v>
      </c>
      <c r="AX893" s="14" t="s">
        <v>89</v>
      </c>
      <c r="AY893" s="217" t="s">
        <v>133</v>
      </c>
    </row>
    <row r="894" spans="1:65" s="2" customFormat="1" ht="24.15" customHeight="1">
      <c r="A894" s="37"/>
      <c r="B894" s="38"/>
      <c r="C894" s="239" t="s">
        <v>685</v>
      </c>
      <c r="D894" s="239" t="s">
        <v>514</v>
      </c>
      <c r="E894" s="240" t="s">
        <v>962</v>
      </c>
      <c r="F894" s="241" t="s">
        <v>963</v>
      </c>
      <c r="G894" s="242" t="s">
        <v>138</v>
      </c>
      <c r="H894" s="243">
        <v>10</v>
      </c>
      <c r="I894" s="244"/>
      <c r="J894" s="245">
        <f>ROUND(I894*H894,2)</f>
        <v>0</v>
      </c>
      <c r="K894" s="241" t="s">
        <v>139</v>
      </c>
      <c r="L894" s="246"/>
      <c r="M894" s="247" t="s">
        <v>35</v>
      </c>
      <c r="N894" s="248" t="s">
        <v>52</v>
      </c>
      <c r="O894" s="67"/>
      <c r="P894" s="185">
        <f>O894*H894</f>
        <v>0</v>
      </c>
      <c r="Q894" s="185">
        <v>0</v>
      </c>
      <c r="R894" s="185">
        <f>Q894*H894</f>
        <v>0</v>
      </c>
      <c r="S894" s="185">
        <v>0</v>
      </c>
      <c r="T894" s="186">
        <f>S894*H894</f>
        <v>0</v>
      </c>
      <c r="U894" s="37"/>
      <c r="V894" s="37"/>
      <c r="W894" s="37"/>
      <c r="X894" s="37"/>
      <c r="Y894" s="37"/>
      <c r="Z894" s="37"/>
      <c r="AA894" s="37"/>
      <c r="AB894" s="37"/>
      <c r="AC894" s="37"/>
      <c r="AD894" s="37"/>
      <c r="AE894" s="37"/>
      <c r="AR894" s="187" t="s">
        <v>184</v>
      </c>
      <c r="AT894" s="187" t="s">
        <v>514</v>
      </c>
      <c r="AU894" s="187" t="s">
        <v>91</v>
      </c>
      <c r="AY894" s="19" t="s">
        <v>133</v>
      </c>
      <c r="BE894" s="188">
        <f>IF(N894="základní",J894,0)</f>
        <v>0</v>
      </c>
      <c r="BF894" s="188">
        <f>IF(N894="snížená",J894,0)</f>
        <v>0</v>
      </c>
      <c r="BG894" s="188">
        <f>IF(N894="zákl. přenesená",J894,0)</f>
        <v>0</v>
      </c>
      <c r="BH894" s="188">
        <f>IF(N894="sníž. přenesená",J894,0)</f>
        <v>0</v>
      </c>
      <c r="BI894" s="188">
        <f>IF(N894="nulová",J894,0)</f>
        <v>0</v>
      </c>
      <c r="BJ894" s="19" t="s">
        <v>89</v>
      </c>
      <c r="BK894" s="188">
        <f>ROUND(I894*H894,2)</f>
        <v>0</v>
      </c>
      <c r="BL894" s="19" t="s">
        <v>140</v>
      </c>
      <c r="BM894" s="187" t="s">
        <v>964</v>
      </c>
    </row>
    <row r="895" spans="1:65" s="2" customFormat="1" ht="19.2">
      <c r="A895" s="37"/>
      <c r="B895" s="38"/>
      <c r="C895" s="39"/>
      <c r="D895" s="189" t="s">
        <v>142</v>
      </c>
      <c r="E895" s="39"/>
      <c r="F895" s="190" t="s">
        <v>963</v>
      </c>
      <c r="G895" s="39"/>
      <c r="H895" s="39"/>
      <c r="I895" s="191"/>
      <c r="J895" s="39"/>
      <c r="K895" s="39"/>
      <c r="L895" s="42"/>
      <c r="M895" s="192"/>
      <c r="N895" s="193"/>
      <c r="O895" s="67"/>
      <c r="P895" s="67"/>
      <c r="Q895" s="67"/>
      <c r="R895" s="67"/>
      <c r="S895" s="67"/>
      <c r="T895" s="68"/>
      <c r="U895" s="37"/>
      <c r="V895" s="37"/>
      <c r="W895" s="37"/>
      <c r="X895" s="37"/>
      <c r="Y895" s="37"/>
      <c r="Z895" s="37"/>
      <c r="AA895" s="37"/>
      <c r="AB895" s="37"/>
      <c r="AC895" s="37"/>
      <c r="AD895" s="37"/>
      <c r="AE895" s="37"/>
      <c r="AT895" s="19" t="s">
        <v>142</v>
      </c>
      <c r="AU895" s="19" t="s">
        <v>91</v>
      </c>
    </row>
    <row r="896" spans="1:65" s="13" customFormat="1">
      <c r="B896" s="196"/>
      <c r="C896" s="197"/>
      <c r="D896" s="189" t="s">
        <v>146</v>
      </c>
      <c r="E896" s="198" t="s">
        <v>35</v>
      </c>
      <c r="F896" s="199" t="s">
        <v>965</v>
      </c>
      <c r="G896" s="197"/>
      <c r="H896" s="200">
        <v>10</v>
      </c>
      <c r="I896" s="201"/>
      <c r="J896" s="197"/>
      <c r="K896" s="197"/>
      <c r="L896" s="202"/>
      <c r="M896" s="203"/>
      <c r="N896" s="204"/>
      <c r="O896" s="204"/>
      <c r="P896" s="204"/>
      <c r="Q896" s="204"/>
      <c r="R896" s="204"/>
      <c r="S896" s="204"/>
      <c r="T896" s="205"/>
      <c r="AT896" s="206" t="s">
        <v>146</v>
      </c>
      <c r="AU896" s="206" t="s">
        <v>91</v>
      </c>
      <c r="AV896" s="13" t="s">
        <v>91</v>
      </c>
      <c r="AW896" s="13" t="s">
        <v>41</v>
      </c>
      <c r="AX896" s="13" t="s">
        <v>81</v>
      </c>
      <c r="AY896" s="206" t="s">
        <v>133</v>
      </c>
    </row>
    <row r="897" spans="1:65" s="14" customFormat="1">
      <c r="B897" s="207"/>
      <c r="C897" s="208"/>
      <c r="D897" s="189" t="s">
        <v>146</v>
      </c>
      <c r="E897" s="209" t="s">
        <v>35</v>
      </c>
      <c r="F897" s="210" t="s">
        <v>148</v>
      </c>
      <c r="G897" s="208"/>
      <c r="H897" s="211">
        <v>10</v>
      </c>
      <c r="I897" s="212"/>
      <c r="J897" s="208"/>
      <c r="K897" s="208"/>
      <c r="L897" s="213"/>
      <c r="M897" s="214"/>
      <c r="N897" s="215"/>
      <c r="O897" s="215"/>
      <c r="P897" s="215"/>
      <c r="Q897" s="215"/>
      <c r="R897" s="215"/>
      <c r="S897" s="215"/>
      <c r="T897" s="216"/>
      <c r="AT897" s="217" t="s">
        <v>146</v>
      </c>
      <c r="AU897" s="217" t="s">
        <v>91</v>
      </c>
      <c r="AV897" s="14" t="s">
        <v>140</v>
      </c>
      <c r="AW897" s="14" t="s">
        <v>41</v>
      </c>
      <c r="AX897" s="14" t="s">
        <v>89</v>
      </c>
      <c r="AY897" s="217" t="s">
        <v>133</v>
      </c>
    </row>
    <row r="898" spans="1:65" s="2" customFormat="1" ht="21.75" customHeight="1">
      <c r="A898" s="37"/>
      <c r="B898" s="38"/>
      <c r="C898" s="176" t="s">
        <v>966</v>
      </c>
      <c r="D898" s="176" t="s">
        <v>135</v>
      </c>
      <c r="E898" s="177" t="s">
        <v>967</v>
      </c>
      <c r="F898" s="178" t="s">
        <v>968</v>
      </c>
      <c r="G898" s="179" t="s">
        <v>193</v>
      </c>
      <c r="H898" s="180">
        <v>223.55</v>
      </c>
      <c r="I898" s="181"/>
      <c r="J898" s="182">
        <f>ROUND(I898*H898,2)</f>
        <v>0</v>
      </c>
      <c r="K898" s="178" t="s">
        <v>35</v>
      </c>
      <c r="L898" s="42"/>
      <c r="M898" s="183" t="s">
        <v>35</v>
      </c>
      <c r="N898" s="184" t="s">
        <v>52</v>
      </c>
      <c r="O898" s="67"/>
      <c r="P898" s="185">
        <f>O898*H898</f>
        <v>0</v>
      </c>
      <c r="Q898" s="185">
        <v>0</v>
      </c>
      <c r="R898" s="185">
        <f>Q898*H898</f>
        <v>0</v>
      </c>
      <c r="S898" s="185">
        <v>0</v>
      </c>
      <c r="T898" s="186">
        <f>S898*H898</f>
        <v>0</v>
      </c>
      <c r="U898" s="37"/>
      <c r="V898" s="37"/>
      <c r="W898" s="37"/>
      <c r="X898" s="37"/>
      <c r="Y898" s="37"/>
      <c r="Z898" s="37"/>
      <c r="AA898" s="37"/>
      <c r="AB898" s="37"/>
      <c r="AC898" s="37"/>
      <c r="AD898" s="37"/>
      <c r="AE898" s="37"/>
      <c r="AR898" s="187" t="s">
        <v>140</v>
      </c>
      <c r="AT898" s="187" t="s">
        <v>135</v>
      </c>
      <c r="AU898" s="187" t="s">
        <v>91</v>
      </c>
      <c r="AY898" s="19" t="s">
        <v>133</v>
      </c>
      <c r="BE898" s="188">
        <f>IF(N898="základní",J898,0)</f>
        <v>0</v>
      </c>
      <c r="BF898" s="188">
        <f>IF(N898="snížená",J898,0)</f>
        <v>0</v>
      </c>
      <c r="BG898" s="188">
        <f>IF(N898="zákl. přenesená",J898,0)</f>
        <v>0</v>
      </c>
      <c r="BH898" s="188">
        <f>IF(N898="sníž. přenesená",J898,0)</f>
        <v>0</v>
      </c>
      <c r="BI898" s="188">
        <f>IF(N898="nulová",J898,0)</f>
        <v>0</v>
      </c>
      <c r="BJ898" s="19" t="s">
        <v>89</v>
      </c>
      <c r="BK898" s="188">
        <f>ROUND(I898*H898,2)</f>
        <v>0</v>
      </c>
      <c r="BL898" s="19" t="s">
        <v>140</v>
      </c>
      <c r="BM898" s="187" t="s">
        <v>969</v>
      </c>
    </row>
    <row r="899" spans="1:65" s="2" customFormat="1">
      <c r="A899" s="37"/>
      <c r="B899" s="38"/>
      <c r="C899" s="39"/>
      <c r="D899" s="189" t="s">
        <v>142</v>
      </c>
      <c r="E899" s="39"/>
      <c r="F899" s="190" t="s">
        <v>968</v>
      </c>
      <c r="G899" s="39"/>
      <c r="H899" s="39"/>
      <c r="I899" s="191"/>
      <c r="J899" s="39"/>
      <c r="K899" s="39"/>
      <c r="L899" s="42"/>
      <c r="M899" s="192"/>
      <c r="N899" s="193"/>
      <c r="O899" s="67"/>
      <c r="P899" s="67"/>
      <c r="Q899" s="67"/>
      <c r="R899" s="67"/>
      <c r="S899" s="67"/>
      <c r="T899" s="68"/>
      <c r="U899" s="37"/>
      <c r="V899" s="37"/>
      <c r="W899" s="37"/>
      <c r="X899" s="37"/>
      <c r="Y899" s="37"/>
      <c r="Z899" s="37"/>
      <c r="AA899" s="37"/>
      <c r="AB899" s="37"/>
      <c r="AC899" s="37"/>
      <c r="AD899" s="37"/>
      <c r="AE899" s="37"/>
      <c r="AT899" s="19" t="s">
        <v>142</v>
      </c>
      <c r="AU899" s="19" t="s">
        <v>91</v>
      </c>
    </row>
    <row r="900" spans="1:65" s="13" customFormat="1">
      <c r="B900" s="196"/>
      <c r="C900" s="197"/>
      <c r="D900" s="189" t="s">
        <v>146</v>
      </c>
      <c r="E900" s="198" t="s">
        <v>35</v>
      </c>
      <c r="F900" s="199" t="s">
        <v>970</v>
      </c>
      <c r="G900" s="197"/>
      <c r="H900" s="200">
        <v>223.55</v>
      </c>
      <c r="I900" s="201"/>
      <c r="J900" s="197"/>
      <c r="K900" s="197"/>
      <c r="L900" s="202"/>
      <c r="M900" s="203"/>
      <c r="N900" s="204"/>
      <c r="O900" s="204"/>
      <c r="P900" s="204"/>
      <c r="Q900" s="204"/>
      <c r="R900" s="204"/>
      <c r="S900" s="204"/>
      <c r="T900" s="205"/>
      <c r="AT900" s="206" t="s">
        <v>146</v>
      </c>
      <c r="AU900" s="206" t="s">
        <v>91</v>
      </c>
      <c r="AV900" s="13" t="s">
        <v>91</v>
      </c>
      <c r="AW900" s="13" t="s">
        <v>41</v>
      </c>
      <c r="AX900" s="13" t="s">
        <v>81</v>
      </c>
      <c r="AY900" s="206" t="s">
        <v>133</v>
      </c>
    </row>
    <row r="901" spans="1:65" s="14" customFormat="1">
      <c r="B901" s="207"/>
      <c r="C901" s="208"/>
      <c r="D901" s="189" t="s">
        <v>146</v>
      </c>
      <c r="E901" s="209" t="s">
        <v>35</v>
      </c>
      <c r="F901" s="210" t="s">
        <v>148</v>
      </c>
      <c r="G901" s="208"/>
      <c r="H901" s="211">
        <v>223.55</v>
      </c>
      <c r="I901" s="212"/>
      <c r="J901" s="208"/>
      <c r="K901" s="208"/>
      <c r="L901" s="213"/>
      <c r="M901" s="214"/>
      <c r="N901" s="215"/>
      <c r="O901" s="215"/>
      <c r="P901" s="215"/>
      <c r="Q901" s="215"/>
      <c r="R901" s="215"/>
      <c r="S901" s="215"/>
      <c r="T901" s="216"/>
      <c r="AT901" s="217" t="s">
        <v>146</v>
      </c>
      <c r="AU901" s="217" t="s">
        <v>91</v>
      </c>
      <c r="AV901" s="14" t="s">
        <v>140</v>
      </c>
      <c r="AW901" s="14" t="s">
        <v>41</v>
      </c>
      <c r="AX901" s="14" t="s">
        <v>89</v>
      </c>
      <c r="AY901" s="217" t="s">
        <v>133</v>
      </c>
    </row>
    <row r="902" spans="1:65" s="2" customFormat="1" ht="21.75" customHeight="1">
      <c r="A902" s="37"/>
      <c r="B902" s="38"/>
      <c r="C902" s="176" t="s">
        <v>690</v>
      </c>
      <c r="D902" s="176" t="s">
        <v>135</v>
      </c>
      <c r="E902" s="177" t="s">
        <v>971</v>
      </c>
      <c r="F902" s="178" t="s">
        <v>972</v>
      </c>
      <c r="G902" s="179" t="s">
        <v>193</v>
      </c>
      <c r="H902" s="180">
        <v>228.5</v>
      </c>
      <c r="I902" s="181"/>
      <c r="J902" s="182">
        <f>ROUND(I902*H902,2)</f>
        <v>0</v>
      </c>
      <c r="K902" s="178" t="s">
        <v>139</v>
      </c>
      <c r="L902" s="42"/>
      <c r="M902" s="183" t="s">
        <v>35</v>
      </c>
      <c r="N902" s="184" t="s">
        <v>52</v>
      </c>
      <c r="O902" s="67"/>
      <c r="P902" s="185">
        <f>O902*H902</f>
        <v>0</v>
      </c>
      <c r="Q902" s="185">
        <v>9.0000000000000006E-5</v>
      </c>
      <c r="R902" s="185">
        <f>Q902*H902</f>
        <v>2.0565E-2</v>
      </c>
      <c r="S902" s="185">
        <v>0</v>
      </c>
      <c r="T902" s="186">
        <f>S902*H902</f>
        <v>0</v>
      </c>
      <c r="U902" s="37"/>
      <c r="V902" s="37"/>
      <c r="W902" s="37"/>
      <c r="X902" s="37"/>
      <c r="Y902" s="37"/>
      <c r="Z902" s="37"/>
      <c r="AA902" s="37"/>
      <c r="AB902" s="37"/>
      <c r="AC902" s="37"/>
      <c r="AD902" s="37"/>
      <c r="AE902" s="37"/>
      <c r="AR902" s="187" t="s">
        <v>140</v>
      </c>
      <c r="AT902" s="187" t="s">
        <v>135</v>
      </c>
      <c r="AU902" s="187" t="s">
        <v>91</v>
      </c>
      <c r="AY902" s="19" t="s">
        <v>133</v>
      </c>
      <c r="BE902" s="188">
        <f>IF(N902="základní",J902,0)</f>
        <v>0</v>
      </c>
      <c r="BF902" s="188">
        <f>IF(N902="snížená",J902,0)</f>
        <v>0</v>
      </c>
      <c r="BG902" s="188">
        <f>IF(N902="zákl. přenesená",J902,0)</f>
        <v>0</v>
      </c>
      <c r="BH902" s="188">
        <f>IF(N902="sníž. přenesená",J902,0)</f>
        <v>0</v>
      </c>
      <c r="BI902" s="188">
        <f>IF(N902="nulová",J902,0)</f>
        <v>0</v>
      </c>
      <c r="BJ902" s="19" t="s">
        <v>89</v>
      </c>
      <c r="BK902" s="188">
        <f>ROUND(I902*H902,2)</f>
        <v>0</v>
      </c>
      <c r="BL902" s="19" t="s">
        <v>140</v>
      </c>
      <c r="BM902" s="187" t="s">
        <v>973</v>
      </c>
    </row>
    <row r="903" spans="1:65" s="2" customFormat="1">
      <c r="A903" s="37"/>
      <c r="B903" s="38"/>
      <c r="C903" s="39"/>
      <c r="D903" s="189" t="s">
        <v>142</v>
      </c>
      <c r="E903" s="39"/>
      <c r="F903" s="190" t="s">
        <v>972</v>
      </c>
      <c r="G903" s="39"/>
      <c r="H903" s="39"/>
      <c r="I903" s="191"/>
      <c r="J903" s="39"/>
      <c r="K903" s="39"/>
      <c r="L903" s="42"/>
      <c r="M903" s="192"/>
      <c r="N903" s="193"/>
      <c r="O903" s="67"/>
      <c r="P903" s="67"/>
      <c r="Q903" s="67"/>
      <c r="R903" s="67"/>
      <c r="S903" s="67"/>
      <c r="T903" s="68"/>
      <c r="U903" s="37"/>
      <c r="V903" s="37"/>
      <c r="W903" s="37"/>
      <c r="X903" s="37"/>
      <c r="Y903" s="37"/>
      <c r="Z903" s="37"/>
      <c r="AA903" s="37"/>
      <c r="AB903" s="37"/>
      <c r="AC903" s="37"/>
      <c r="AD903" s="37"/>
      <c r="AE903" s="37"/>
      <c r="AT903" s="19" t="s">
        <v>142</v>
      </c>
      <c r="AU903" s="19" t="s">
        <v>91</v>
      </c>
    </row>
    <row r="904" spans="1:65" s="13" customFormat="1">
      <c r="B904" s="196"/>
      <c r="C904" s="197"/>
      <c r="D904" s="189" t="s">
        <v>146</v>
      </c>
      <c r="E904" s="198" t="s">
        <v>35</v>
      </c>
      <c r="F904" s="199" t="s">
        <v>974</v>
      </c>
      <c r="G904" s="197"/>
      <c r="H904" s="200">
        <v>228.5</v>
      </c>
      <c r="I904" s="201"/>
      <c r="J904" s="197"/>
      <c r="K904" s="197"/>
      <c r="L904" s="202"/>
      <c r="M904" s="203"/>
      <c r="N904" s="204"/>
      <c r="O904" s="204"/>
      <c r="P904" s="204"/>
      <c r="Q904" s="204"/>
      <c r="R904" s="204"/>
      <c r="S904" s="204"/>
      <c r="T904" s="205"/>
      <c r="AT904" s="206" t="s">
        <v>146</v>
      </c>
      <c r="AU904" s="206" t="s">
        <v>91</v>
      </c>
      <c r="AV904" s="13" t="s">
        <v>91</v>
      </c>
      <c r="AW904" s="13" t="s">
        <v>41</v>
      </c>
      <c r="AX904" s="13" t="s">
        <v>81</v>
      </c>
      <c r="AY904" s="206" t="s">
        <v>133</v>
      </c>
    </row>
    <row r="905" spans="1:65" s="14" customFormat="1">
      <c r="B905" s="207"/>
      <c r="C905" s="208"/>
      <c r="D905" s="189" t="s">
        <v>146</v>
      </c>
      <c r="E905" s="209" t="s">
        <v>35</v>
      </c>
      <c r="F905" s="210" t="s">
        <v>148</v>
      </c>
      <c r="G905" s="208"/>
      <c r="H905" s="211">
        <v>228.5</v>
      </c>
      <c r="I905" s="212"/>
      <c r="J905" s="208"/>
      <c r="K905" s="208"/>
      <c r="L905" s="213"/>
      <c r="M905" s="214"/>
      <c r="N905" s="215"/>
      <c r="O905" s="215"/>
      <c r="P905" s="215"/>
      <c r="Q905" s="215"/>
      <c r="R905" s="215"/>
      <c r="S905" s="215"/>
      <c r="T905" s="216"/>
      <c r="AT905" s="217" t="s">
        <v>146</v>
      </c>
      <c r="AU905" s="217" t="s">
        <v>91</v>
      </c>
      <c r="AV905" s="14" t="s">
        <v>140</v>
      </c>
      <c r="AW905" s="14" t="s">
        <v>41</v>
      </c>
      <c r="AX905" s="14" t="s">
        <v>89</v>
      </c>
      <c r="AY905" s="217" t="s">
        <v>133</v>
      </c>
    </row>
    <row r="906" spans="1:65" s="12" customFormat="1" ht="22.95" customHeight="1">
      <c r="B906" s="160"/>
      <c r="C906" s="161"/>
      <c r="D906" s="162" t="s">
        <v>80</v>
      </c>
      <c r="E906" s="174" t="s">
        <v>190</v>
      </c>
      <c r="F906" s="174" t="s">
        <v>975</v>
      </c>
      <c r="G906" s="161"/>
      <c r="H906" s="161"/>
      <c r="I906" s="164"/>
      <c r="J906" s="175">
        <f>BK906</f>
        <v>0</v>
      </c>
      <c r="K906" s="161"/>
      <c r="L906" s="166"/>
      <c r="M906" s="167"/>
      <c r="N906" s="168"/>
      <c r="O906" s="168"/>
      <c r="P906" s="169">
        <f>SUM(P907:P937)</f>
        <v>0</v>
      </c>
      <c r="Q906" s="168"/>
      <c r="R906" s="169">
        <f>SUM(R907:R937)</f>
        <v>51.112499999999997</v>
      </c>
      <c r="S906" s="168"/>
      <c r="T906" s="170">
        <f>SUM(T907:T937)</f>
        <v>0</v>
      </c>
      <c r="AR906" s="171" t="s">
        <v>89</v>
      </c>
      <c r="AT906" s="172" t="s">
        <v>80</v>
      </c>
      <c r="AU906" s="172" t="s">
        <v>89</v>
      </c>
      <c r="AY906" s="171" t="s">
        <v>133</v>
      </c>
      <c r="BK906" s="173">
        <f>SUM(BK907:BK937)</f>
        <v>0</v>
      </c>
    </row>
    <row r="907" spans="1:65" s="2" customFormat="1" ht="16.5" customHeight="1">
      <c r="A907" s="37"/>
      <c r="B907" s="38"/>
      <c r="C907" s="176" t="s">
        <v>976</v>
      </c>
      <c r="D907" s="176" t="s">
        <v>135</v>
      </c>
      <c r="E907" s="177" t="s">
        <v>977</v>
      </c>
      <c r="F907" s="178" t="s">
        <v>978</v>
      </c>
      <c r="G907" s="179" t="s">
        <v>193</v>
      </c>
      <c r="H907" s="180">
        <v>120</v>
      </c>
      <c r="I907" s="181"/>
      <c r="J907" s="182">
        <f>ROUND(I907*H907,2)</f>
        <v>0</v>
      </c>
      <c r="K907" s="178" t="s">
        <v>35</v>
      </c>
      <c r="L907" s="42"/>
      <c r="M907" s="183" t="s">
        <v>35</v>
      </c>
      <c r="N907" s="184" t="s">
        <v>52</v>
      </c>
      <c r="O907" s="67"/>
      <c r="P907" s="185">
        <f>O907*H907</f>
        <v>0</v>
      </c>
      <c r="Q907" s="185">
        <v>0</v>
      </c>
      <c r="R907" s="185">
        <f>Q907*H907</f>
        <v>0</v>
      </c>
      <c r="S907" s="185">
        <v>0</v>
      </c>
      <c r="T907" s="186">
        <f>S907*H907</f>
        <v>0</v>
      </c>
      <c r="U907" s="37"/>
      <c r="V907" s="37"/>
      <c r="W907" s="37"/>
      <c r="X907" s="37"/>
      <c r="Y907" s="37"/>
      <c r="Z907" s="37"/>
      <c r="AA907" s="37"/>
      <c r="AB907" s="37"/>
      <c r="AC907" s="37"/>
      <c r="AD907" s="37"/>
      <c r="AE907" s="37"/>
      <c r="AR907" s="187" t="s">
        <v>140</v>
      </c>
      <c r="AT907" s="187" t="s">
        <v>135</v>
      </c>
      <c r="AU907" s="187" t="s">
        <v>91</v>
      </c>
      <c r="AY907" s="19" t="s">
        <v>133</v>
      </c>
      <c r="BE907" s="188">
        <f>IF(N907="základní",J907,0)</f>
        <v>0</v>
      </c>
      <c r="BF907" s="188">
        <f>IF(N907="snížená",J907,0)</f>
        <v>0</v>
      </c>
      <c r="BG907" s="188">
        <f>IF(N907="zákl. přenesená",J907,0)</f>
        <v>0</v>
      </c>
      <c r="BH907" s="188">
        <f>IF(N907="sníž. přenesená",J907,0)</f>
        <v>0</v>
      </c>
      <c r="BI907" s="188">
        <f>IF(N907="nulová",J907,0)</f>
        <v>0</v>
      </c>
      <c r="BJ907" s="19" t="s">
        <v>89</v>
      </c>
      <c r="BK907" s="188">
        <f>ROUND(I907*H907,2)</f>
        <v>0</v>
      </c>
      <c r="BL907" s="19" t="s">
        <v>140</v>
      </c>
      <c r="BM907" s="187" t="s">
        <v>979</v>
      </c>
    </row>
    <row r="908" spans="1:65" s="2" customFormat="1">
      <c r="A908" s="37"/>
      <c r="B908" s="38"/>
      <c r="C908" s="39"/>
      <c r="D908" s="189" t="s">
        <v>142</v>
      </c>
      <c r="E908" s="39"/>
      <c r="F908" s="190" t="s">
        <v>978</v>
      </c>
      <c r="G908" s="39"/>
      <c r="H908" s="39"/>
      <c r="I908" s="191"/>
      <c r="J908" s="39"/>
      <c r="K908" s="39"/>
      <c r="L908" s="42"/>
      <c r="M908" s="192"/>
      <c r="N908" s="193"/>
      <c r="O908" s="67"/>
      <c r="P908" s="67"/>
      <c r="Q908" s="67"/>
      <c r="R908" s="67"/>
      <c r="S908" s="67"/>
      <c r="T908" s="68"/>
      <c r="U908" s="37"/>
      <c r="V908" s="37"/>
      <c r="W908" s="37"/>
      <c r="X908" s="37"/>
      <c r="Y908" s="37"/>
      <c r="Z908" s="37"/>
      <c r="AA908" s="37"/>
      <c r="AB908" s="37"/>
      <c r="AC908" s="37"/>
      <c r="AD908" s="37"/>
      <c r="AE908" s="37"/>
      <c r="AT908" s="19" t="s">
        <v>142</v>
      </c>
      <c r="AU908" s="19" t="s">
        <v>91</v>
      </c>
    </row>
    <row r="909" spans="1:65" s="13" customFormat="1">
      <c r="B909" s="196"/>
      <c r="C909" s="197"/>
      <c r="D909" s="189" t="s">
        <v>146</v>
      </c>
      <c r="E909" s="198" t="s">
        <v>35</v>
      </c>
      <c r="F909" s="199" t="s">
        <v>980</v>
      </c>
      <c r="G909" s="197"/>
      <c r="H909" s="200">
        <v>120</v>
      </c>
      <c r="I909" s="201"/>
      <c r="J909" s="197"/>
      <c r="K909" s="197"/>
      <c r="L909" s="202"/>
      <c r="M909" s="203"/>
      <c r="N909" s="204"/>
      <c r="O909" s="204"/>
      <c r="P909" s="204"/>
      <c r="Q909" s="204"/>
      <c r="R909" s="204"/>
      <c r="S909" s="204"/>
      <c r="T909" s="205"/>
      <c r="AT909" s="206" t="s">
        <v>146</v>
      </c>
      <c r="AU909" s="206" t="s">
        <v>91</v>
      </c>
      <c r="AV909" s="13" t="s">
        <v>91</v>
      </c>
      <c r="AW909" s="13" t="s">
        <v>41</v>
      </c>
      <c r="AX909" s="13" t="s">
        <v>81</v>
      </c>
      <c r="AY909" s="206" t="s">
        <v>133</v>
      </c>
    </row>
    <row r="910" spans="1:65" s="14" customFormat="1">
      <c r="B910" s="207"/>
      <c r="C910" s="208"/>
      <c r="D910" s="189" t="s">
        <v>146</v>
      </c>
      <c r="E910" s="209" t="s">
        <v>35</v>
      </c>
      <c r="F910" s="210" t="s">
        <v>148</v>
      </c>
      <c r="G910" s="208"/>
      <c r="H910" s="211">
        <v>120</v>
      </c>
      <c r="I910" s="212"/>
      <c r="J910" s="208"/>
      <c r="K910" s="208"/>
      <c r="L910" s="213"/>
      <c r="M910" s="214"/>
      <c r="N910" s="215"/>
      <c r="O910" s="215"/>
      <c r="P910" s="215"/>
      <c r="Q910" s="215"/>
      <c r="R910" s="215"/>
      <c r="S910" s="215"/>
      <c r="T910" s="216"/>
      <c r="AT910" s="217" t="s">
        <v>146</v>
      </c>
      <c r="AU910" s="217" t="s">
        <v>91</v>
      </c>
      <c r="AV910" s="14" t="s">
        <v>140</v>
      </c>
      <c r="AW910" s="14" t="s">
        <v>41</v>
      </c>
      <c r="AX910" s="14" t="s">
        <v>89</v>
      </c>
      <c r="AY910" s="217" t="s">
        <v>133</v>
      </c>
    </row>
    <row r="911" spans="1:65" s="2" customFormat="1" ht="33" customHeight="1">
      <c r="A911" s="37"/>
      <c r="B911" s="38"/>
      <c r="C911" s="176" t="s">
        <v>695</v>
      </c>
      <c r="D911" s="176" t="s">
        <v>135</v>
      </c>
      <c r="E911" s="177" t="s">
        <v>981</v>
      </c>
      <c r="F911" s="178" t="s">
        <v>982</v>
      </c>
      <c r="G911" s="179" t="s">
        <v>193</v>
      </c>
      <c r="H911" s="180">
        <v>250</v>
      </c>
      <c r="I911" s="181"/>
      <c r="J911" s="182">
        <f>ROUND(I911*H911,2)</f>
        <v>0</v>
      </c>
      <c r="K911" s="178" t="s">
        <v>35</v>
      </c>
      <c r="L911" s="42"/>
      <c r="M911" s="183" t="s">
        <v>35</v>
      </c>
      <c r="N911" s="184" t="s">
        <v>52</v>
      </c>
      <c r="O911" s="67"/>
      <c r="P911" s="185">
        <f>O911*H911</f>
        <v>0</v>
      </c>
      <c r="Q911" s="185">
        <v>0.13944999999999999</v>
      </c>
      <c r="R911" s="185">
        <f>Q911*H911</f>
        <v>34.862499999999997</v>
      </c>
      <c r="S911" s="185">
        <v>0</v>
      </c>
      <c r="T911" s="186">
        <f>S911*H911</f>
        <v>0</v>
      </c>
      <c r="U911" s="37"/>
      <c r="V911" s="37"/>
      <c r="W911" s="37"/>
      <c r="X911" s="37"/>
      <c r="Y911" s="37"/>
      <c r="Z911" s="37"/>
      <c r="AA911" s="37"/>
      <c r="AB911" s="37"/>
      <c r="AC911" s="37"/>
      <c r="AD911" s="37"/>
      <c r="AE911" s="37"/>
      <c r="AR911" s="187" t="s">
        <v>140</v>
      </c>
      <c r="AT911" s="187" t="s">
        <v>135</v>
      </c>
      <c r="AU911" s="187" t="s">
        <v>91</v>
      </c>
      <c r="AY911" s="19" t="s">
        <v>133</v>
      </c>
      <c r="BE911" s="188">
        <f>IF(N911="základní",J911,0)</f>
        <v>0</v>
      </c>
      <c r="BF911" s="188">
        <f>IF(N911="snížená",J911,0)</f>
        <v>0</v>
      </c>
      <c r="BG911" s="188">
        <f>IF(N911="zákl. přenesená",J911,0)</f>
        <v>0</v>
      </c>
      <c r="BH911" s="188">
        <f>IF(N911="sníž. přenesená",J911,0)</f>
        <v>0</v>
      </c>
      <c r="BI911" s="188">
        <f>IF(N911="nulová",J911,0)</f>
        <v>0</v>
      </c>
      <c r="BJ911" s="19" t="s">
        <v>89</v>
      </c>
      <c r="BK911" s="188">
        <f>ROUND(I911*H911,2)</f>
        <v>0</v>
      </c>
      <c r="BL911" s="19" t="s">
        <v>140</v>
      </c>
      <c r="BM911" s="187" t="s">
        <v>983</v>
      </c>
    </row>
    <row r="912" spans="1:65" s="2" customFormat="1" ht="19.2">
      <c r="A912" s="37"/>
      <c r="B912" s="38"/>
      <c r="C912" s="39"/>
      <c r="D912" s="189" t="s">
        <v>142</v>
      </c>
      <c r="E912" s="39"/>
      <c r="F912" s="190" t="s">
        <v>982</v>
      </c>
      <c r="G912" s="39"/>
      <c r="H912" s="39"/>
      <c r="I912" s="191"/>
      <c r="J912" s="39"/>
      <c r="K912" s="39"/>
      <c r="L912" s="42"/>
      <c r="M912" s="192"/>
      <c r="N912" s="193"/>
      <c r="O912" s="67"/>
      <c r="P912" s="67"/>
      <c r="Q912" s="67"/>
      <c r="R912" s="67"/>
      <c r="S912" s="67"/>
      <c r="T912" s="68"/>
      <c r="U912" s="37"/>
      <c r="V912" s="37"/>
      <c r="W912" s="37"/>
      <c r="X912" s="37"/>
      <c r="Y912" s="37"/>
      <c r="Z912" s="37"/>
      <c r="AA912" s="37"/>
      <c r="AB912" s="37"/>
      <c r="AC912" s="37"/>
      <c r="AD912" s="37"/>
      <c r="AE912" s="37"/>
      <c r="AT912" s="19" t="s">
        <v>142</v>
      </c>
      <c r="AU912" s="19" t="s">
        <v>91</v>
      </c>
    </row>
    <row r="913" spans="1:65" s="13" customFormat="1">
      <c r="B913" s="196"/>
      <c r="C913" s="197"/>
      <c r="D913" s="189" t="s">
        <v>146</v>
      </c>
      <c r="E913" s="198" t="s">
        <v>35</v>
      </c>
      <c r="F913" s="199" t="s">
        <v>984</v>
      </c>
      <c r="G913" s="197"/>
      <c r="H913" s="200">
        <v>250</v>
      </c>
      <c r="I913" s="201"/>
      <c r="J913" s="197"/>
      <c r="K913" s="197"/>
      <c r="L913" s="202"/>
      <c r="M913" s="203"/>
      <c r="N913" s="204"/>
      <c r="O913" s="204"/>
      <c r="P913" s="204"/>
      <c r="Q913" s="204"/>
      <c r="R913" s="204"/>
      <c r="S913" s="204"/>
      <c r="T913" s="205"/>
      <c r="AT913" s="206" t="s">
        <v>146</v>
      </c>
      <c r="AU913" s="206" t="s">
        <v>91</v>
      </c>
      <c r="AV913" s="13" t="s">
        <v>91</v>
      </c>
      <c r="AW913" s="13" t="s">
        <v>41</v>
      </c>
      <c r="AX913" s="13" t="s">
        <v>81</v>
      </c>
      <c r="AY913" s="206" t="s">
        <v>133</v>
      </c>
    </row>
    <row r="914" spans="1:65" s="14" customFormat="1">
      <c r="B914" s="207"/>
      <c r="C914" s="208"/>
      <c r="D914" s="189" t="s">
        <v>146</v>
      </c>
      <c r="E914" s="209" t="s">
        <v>35</v>
      </c>
      <c r="F914" s="210" t="s">
        <v>148</v>
      </c>
      <c r="G914" s="208"/>
      <c r="H914" s="211">
        <v>250</v>
      </c>
      <c r="I914" s="212"/>
      <c r="J914" s="208"/>
      <c r="K914" s="208"/>
      <c r="L914" s="213"/>
      <c r="M914" s="214"/>
      <c r="N914" s="215"/>
      <c r="O914" s="215"/>
      <c r="P914" s="215"/>
      <c r="Q914" s="215"/>
      <c r="R914" s="215"/>
      <c r="S914" s="215"/>
      <c r="T914" s="216"/>
      <c r="AT914" s="217" t="s">
        <v>146</v>
      </c>
      <c r="AU914" s="217" t="s">
        <v>91</v>
      </c>
      <c r="AV914" s="14" t="s">
        <v>140</v>
      </c>
      <c r="AW914" s="14" t="s">
        <v>41</v>
      </c>
      <c r="AX914" s="14" t="s">
        <v>89</v>
      </c>
      <c r="AY914" s="217" t="s">
        <v>133</v>
      </c>
    </row>
    <row r="915" spans="1:65" s="2" customFormat="1" ht="16.5" customHeight="1">
      <c r="A915" s="37"/>
      <c r="B915" s="38"/>
      <c r="C915" s="239" t="s">
        <v>985</v>
      </c>
      <c r="D915" s="239" t="s">
        <v>514</v>
      </c>
      <c r="E915" s="240" t="s">
        <v>986</v>
      </c>
      <c r="F915" s="241" t="s">
        <v>987</v>
      </c>
      <c r="G915" s="242" t="s">
        <v>193</v>
      </c>
      <c r="H915" s="243">
        <v>250</v>
      </c>
      <c r="I915" s="244"/>
      <c r="J915" s="245">
        <f>ROUND(I915*H915,2)</f>
        <v>0</v>
      </c>
      <c r="K915" s="241" t="s">
        <v>139</v>
      </c>
      <c r="L915" s="246"/>
      <c r="M915" s="247" t="s">
        <v>35</v>
      </c>
      <c r="N915" s="248" t="s">
        <v>52</v>
      </c>
      <c r="O915" s="67"/>
      <c r="P915" s="185">
        <f>O915*H915</f>
        <v>0</v>
      </c>
      <c r="Q915" s="185">
        <v>6.5000000000000002E-2</v>
      </c>
      <c r="R915" s="185">
        <f>Q915*H915</f>
        <v>16.25</v>
      </c>
      <c r="S915" s="185">
        <v>0</v>
      </c>
      <c r="T915" s="186">
        <f>S915*H915</f>
        <v>0</v>
      </c>
      <c r="U915" s="37"/>
      <c r="V915" s="37"/>
      <c r="W915" s="37"/>
      <c r="X915" s="37"/>
      <c r="Y915" s="37"/>
      <c r="Z915" s="37"/>
      <c r="AA915" s="37"/>
      <c r="AB915" s="37"/>
      <c r="AC915" s="37"/>
      <c r="AD915" s="37"/>
      <c r="AE915" s="37"/>
      <c r="AR915" s="187" t="s">
        <v>184</v>
      </c>
      <c r="AT915" s="187" t="s">
        <v>514</v>
      </c>
      <c r="AU915" s="187" t="s">
        <v>91</v>
      </c>
      <c r="AY915" s="19" t="s">
        <v>133</v>
      </c>
      <c r="BE915" s="188">
        <f>IF(N915="základní",J915,0)</f>
        <v>0</v>
      </c>
      <c r="BF915" s="188">
        <f>IF(N915="snížená",J915,0)</f>
        <v>0</v>
      </c>
      <c r="BG915" s="188">
        <f>IF(N915="zákl. přenesená",J915,0)</f>
        <v>0</v>
      </c>
      <c r="BH915" s="188">
        <f>IF(N915="sníž. přenesená",J915,0)</f>
        <v>0</v>
      </c>
      <c r="BI915" s="188">
        <f>IF(N915="nulová",J915,0)</f>
        <v>0</v>
      </c>
      <c r="BJ915" s="19" t="s">
        <v>89</v>
      </c>
      <c r="BK915" s="188">
        <f>ROUND(I915*H915,2)</f>
        <v>0</v>
      </c>
      <c r="BL915" s="19" t="s">
        <v>140</v>
      </c>
      <c r="BM915" s="187" t="s">
        <v>988</v>
      </c>
    </row>
    <row r="916" spans="1:65" s="2" customFormat="1">
      <c r="A916" s="37"/>
      <c r="B916" s="38"/>
      <c r="C916" s="39"/>
      <c r="D916" s="189" t="s">
        <v>142</v>
      </c>
      <c r="E916" s="39"/>
      <c r="F916" s="190" t="s">
        <v>989</v>
      </c>
      <c r="G916" s="39"/>
      <c r="H916" s="39"/>
      <c r="I916" s="191"/>
      <c r="J916" s="39"/>
      <c r="K916" s="39"/>
      <c r="L916" s="42"/>
      <c r="M916" s="192"/>
      <c r="N916" s="193"/>
      <c r="O916" s="67"/>
      <c r="P916" s="67"/>
      <c r="Q916" s="67"/>
      <c r="R916" s="67"/>
      <c r="S916" s="67"/>
      <c r="T916" s="68"/>
      <c r="U916" s="37"/>
      <c r="V916" s="37"/>
      <c r="W916" s="37"/>
      <c r="X916" s="37"/>
      <c r="Y916" s="37"/>
      <c r="Z916" s="37"/>
      <c r="AA916" s="37"/>
      <c r="AB916" s="37"/>
      <c r="AC916" s="37"/>
      <c r="AD916" s="37"/>
      <c r="AE916" s="37"/>
      <c r="AT916" s="19" t="s">
        <v>142</v>
      </c>
      <c r="AU916" s="19" t="s">
        <v>91</v>
      </c>
    </row>
    <row r="917" spans="1:65" s="2" customFormat="1">
      <c r="A917" s="37"/>
      <c r="B917" s="38"/>
      <c r="C917" s="39"/>
      <c r="D917" s="194" t="s">
        <v>144</v>
      </c>
      <c r="E917" s="39"/>
      <c r="F917" s="195" t="s">
        <v>990</v>
      </c>
      <c r="G917" s="39"/>
      <c r="H917" s="39"/>
      <c r="I917" s="191"/>
      <c r="J917" s="39"/>
      <c r="K917" s="39"/>
      <c r="L917" s="42"/>
      <c r="M917" s="192"/>
      <c r="N917" s="193"/>
      <c r="O917" s="67"/>
      <c r="P917" s="67"/>
      <c r="Q917" s="67"/>
      <c r="R917" s="67"/>
      <c r="S917" s="67"/>
      <c r="T917" s="68"/>
      <c r="U917" s="37"/>
      <c r="V917" s="37"/>
      <c r="W917" s="37"/>
      <c r="X917" s="37"/>
      <c r="Y917" s="37"/>
      <c r="Z917" s="37"/>
      <c r="AA917" s="37"/>
      <c r="AB917" s="37"/>
      <c r="AC917" s="37"/>
      <c r="AD917" s="37"/>
      <c r="AE917" s="37"/>
      <c r="AT917" s="19" t="s">
        <v>144</v>
      </c>
      <c r="AU917" s="19" t="s">
        <v>91</v>
      </c>
    </row>
    <row r="918" spans="1:65" s="16" customFormat="1">
      <c r="B918" s="229"/>
      <c r="C918" s="230"/>
      <c r="D918" s="189" t="s">
        <v>146</v>
      </c>
      <c r="E918" s="231" t="s">
        <v>35</v>
      </c>
      <c r="F918" s="232" t="s">
        <v>991</v>
      </c>
      <c r="G918" s="230"/>
      <c r="H918" s="231" t="s">
        <v>35</v>
      </c>
      <c r="I918" s="233"/>
      <c r="J918" s="230"/>
      <c r="K918" s="230"/>
      <c r="L918" s="234"/>
      <c r="M918" s="235"/>
      <c r="N918" s="236"/>
      <c r="O918" s="236"/>
      <c r="P918" s="236"/>
      <c r="Q918" s="236"/>
      <c r="R918" s="236"/>
      <c r="S918" s="236"/>
      <c r="T918" s="237"/>
      <c r="AT918" s="238" t="s">
        <v>146</v>
      </c>
      <c r="AU918" s="238" t="s">
        <v>91</v>
      </c>
      <c r="AV918" s="16" t="s">
        <v>89</v>
      </c>
      <c r="AW918" s="16" t="s">
        <v>41</v>
      </c>
      <c r="AX918" s="16" t="s">
        <v>81</v>
      </c>
      <c r="AY918" s="238" t="s">
        <v>133</v>
      </c>
    </row>
    <row r="919" spans="1:65" s="13" customFormat="1">
      <c r="B919" s="196"/>
      <c r="C919" s="197"/>
      <c r="D919" s="189" t="s">
        <v>146</v>
      </c>
      <c r="E919" s="198" t="s">
        <v>35</v>
      </c>
      <c r="F919" s="199" t="s">
        <v>992</v>
      </c>
      <c r="G919" s="197"/>
      <c r="H919" s="200">
        <v>250</v>
      </c>
      <c r="I919" s="201"/>
      <c r="J919" s="197"/>
      <c r="K919" s="197"/>
      <c r="L919" s="202"/>
      <c r="M919" s="203"/>
      <c r="N919" s="204"/>
      <c r="O919" s="204"/>
      <c r="P919" s="204"/>
      <c r="Q919" s="204"/>
      <c r="R919" s="204"/>
      <c r="S919" s="204"/>
      <c r="T919" s="205"/>
      <c r="AT919" s="206" t="s">
        <v>146</v>
      </c>
      <c r="AU919" s="206" t="s">
        <v>91</v>
      </c>
      <c r="AV919" s="13" t="s">
        <v>91</v>
      </c>
      <c r="AW919" s="13" t="s">
        <v>41</v>
      </c>
      <c r="AX919" s="13" t="s">
        <v>81</v>
      </c>
      <c r="AY919" s="206" t="s">
        <v>133</v>
      </c>
    </row>
    <row r="920" spans="1:65" s="14" customFormat="1">
      <c r="B920" s="207"/>
      <c r="C920" s="208"/>
      <c r="D920" s="189" t="s">
        <v>146</v>
      </c>
      <c r="E920" s="209" t="s">
        <v>35</v>
      </c>
      <c r="F920" s="210" t="s">
        <v>148</v>
      </c>
      <c r="G920" s="208"/>
      <c r="H920" s="211">
        <v>250</v>
      </c>
      <c r="I920" s="212"/>
      <c r="J920" s="208"/>
      <c r="K920" s="208"/>
      <c r="L920" s="213"/>
      <c r="M920" s="214"/>
      <c r="N920" s="215"/>
      <c r="O920" s="215"/>
      <c r="P920" s="215"/>
      <c r="Q920" s="215"/>
      <c r="R920" s="215"/>
      <c r="S920" s="215"/>
      <c r="T920" s="216"/>
      <c r="AT920" s="217" t="s">
        <v>146</v>
      </c>
      <c r="AU920" s="217" t="s">
        <v>91</v>
      </c>
      <c r="AV920" s="14" t="s">
        <v>140</v>
      </c>
      <c r="AW920" s="14" t="s">
        <v>41</v>
      </c>
      <c r="AX920" s="14" t="s">
        <v>89</v>
      </c>
      <c r="AY920" s="217" t="s">
        <v>133</v>
      </c>
    </row>
    <row r="921" spans="1:65" s="2" customFormat="1" ht="16.5" customHeight="1">
      <c r="A921" s="37"/>
      <c r="B921" s="38"/>
      <c r="C921" s="239" t="s">
        <v>699</v>
      </c>
      <c r="D921" s="239" t="s">
        <v>514</v>
      </c>
      <c r="E921" s="240" t="s">
        <v>993</v>
      </c>
      <c r="F921" s="241" t="s">
        <v>994</v>
      </c>
      <c r="G921" s="242" t="s">
        <v>151</v>
      </c>
      <c r="H921" s="243">
        <v>12</v>
      </c>
      <c r="I921" s="244"/>
      <c r="J921" s="245">
        <f>ROUND(I921*H921,2)</f>
        <v>0</v>
      </c>
      <c r="K921" s="241" t="s">
        <v>35</v>
      </c>
      <c r="L921" s="246"/>
      <c r="M921" s="247" t="s">
        <v>35</v>
      </c>
      <c r="N921" s="248" t="s">
        <v>52</v>
      </c>
      <c r="O921" s="67"/>
      <c r="P921" s="185">
        <f>O921*H921</f>
        <v>0</v>
      </c>
      <c r="Q921" s="185">
        <v>0</v>
      </c>
      <c r="R921" s="185">
        <f>Q921*H921</f>
        <v>0</v>
      </c>
      <c r="S921" s="185">
        <v>0</v>
      </c>
      <c r="T921" s="186">
        <f>S921*H921</f>
        <v>0</v>
      </c>
      <c r="U921" s="37"/>
      <c r="V921" s="37"/>
      <c r="W921" s="37"/>
      <c r="X921" s="37"/>
      <c r="Y921" s="37"/>
      <c r="Z921" s="37"/>
      <c r="AA921" s="37"/>
      <c r="AB921" s="37"/>
      <c r="AC921" s="37"/>
      <c r="AD921" s="37"/>
      <c r="AE921" s="37"/>
      <c r="AR921" s="187" t="s">
        <v>184</v>
      </c>
      <c r="AT921" s="187" t="s">
        <v>514</v>
      </c>
      <c r="AU921" s="187" t="s">
        <v>91</v>
      </c>
      <c r="AY921" s="19" t="s">
        <v>133</v>
      </c>
      <c r="BE921" s="188">
        <f>IF(N921="základní",J921,0)</f>
        <v>0</v>
      </c>
      <c r="BF921" s="188">
        <f>IF(N921="snížená",J921,0)</f>
        <v>0</v>
      </c>
      <c r="BG921" s="188">
        <f>IF(N921="zákl. přenesená",J921,0)</f>
        <v>0</v>
      </c>
      <c r="BH921" s="188">
        <f>IF(N921="sníž. přenesená",J921,0)</f>
        <v>0</v>
      </c>
      <c r="BI921" s="188">
        <f>IF(N921="nulová",J921,0)</f>
        <v>0</v>
      </c>
      <c r="BJ921" s="19" t="s">
        <v>89</v>
      </c>
      <c r="BK921" s="188">
        <f>ROUND(I921*H921,2)</f>
        <v>0</v>
      </c>
      <c r="BL921" s="19" t="s">
        <v>140</v>
      </c>
      <c r="BM921" s="187" t="s">
        <v>995</v>
      </c>
    </row>
    <row r="922" spans="1:65" s="2" customFormat="1">
      <c r="A922" s="37"/>
      <c r="B922" s="38"/>
      <c r="C922" s="39"/>
      <c r="D922" s="189" t="s">
        <v>142</v>
      </c>
      <c r="E922" s="39"/>
      <c r="F922" s="190" t="s">
        <v>994</v>
      </c>
      <c r="G922" s="39"/>
      <c r="H922" s="39"/>
      <c r="I922" s="191"/>
      <c r="J922" s="39"/>
      <c r="K922" s="39"/>
      <c r="L922" s="42"/>
      <c r="M922" s="192"/>
      <c r="N922" s="193"/>
      <c r="O922" s="67"/>
      <c r="P922" s="67"/>
      <c r="Q922" s="67"/>
      <c r="R922" s="67"/>
      <c r="S922" s="67"/>
      <c r="T922" s="68"/>
      <c r="U922" s="37"/>
      <c r="V922" s="37"/>
      <c r="W922" s="37"/>
      <c r="X922" s="37"/>
      <c r="Y922" s="37"/>
      <c r="Z922" s="37"/>
      <c r="AA922" s="37"/>
      <c r="AB922" s="37"/>
      <c r="AC922" s="37"/>
      <c r="AD922" s="37"/>
      <c r="AE922" s="37"/>
      <c r="AT922" s="19" t="s">
        <v>142</v>
      </c>
      <c r="AU922" s="19" t="s">
        <v>91</v>
      </c>
    </row>
    <row r="923" spans="1:65" s="13" customFormat="1">
      <c r="B923" s="196"/>
      <c r="C923" s="197"/>
      <c r="D923" s="189" t="s">
        <v>146</v>
      </c>
      <c r="E923" s="198" t="s">
        <v>35</v>
      </c>
      <c r="F923" s="199" t="s">
        <v>996</v>
      </c>
      <c r="G923" s="197"/>
      <c r="H923" s="200">
        <v>12</v>
      </c>
      <c r="I923" s="201"/>
      <c r="J923" s="197"/>
      <c r="K923" s="197"/>
      <c r="L923" s="202"/>
      <c r="M923" s="203"/>
      <c r="N923" s="204"/>
      <c r="O923" s="204"/>
      <c r="P923" s="204"/>
      <c r="Q923" s="204"/>
      <c r="R923" s="204"/>
      <c r="S923" s="204"/>
      <c r="T923" s="205"/>
      <c r="AT923" s="206" t="s">
        <v>146</v>
      </c>
      <c r="AU923" s="206" t="s">
        <v>91</v>
      </c>
      <c r="AV923" s="13" t="s">
        <v>91</v>
      </c>
      <c r="AW923" s="13" t="s">
        <v>41</v>
      </c>
      <c r="AX923" s="13" t="s">
        <v>81</v>
      </c>
      <c r="AY923" s="206" t="s">
        <v>133</v>
      </c>
    </row>
    <row r="924" spans="1:65" s="14" customFormat="1">
      <c r="B924" s="207"/>
      <c r="C924" s="208"/>
      <c r="D924" s="189" t="s">
        <v>146</v>
      </c>
      <c r="E924" s="209" t="s">
        <v>35</v>
      </c>
      <c r="F924" s="210" t="s">
        <v>148</v>
      </c>
      <c r="G924" s="208"/>
      <c r="H924" s="211">
        <v>12</v>
      </c>
      <c r="I924" s="212"/>
      <c r="J924" s="208"/>
      <c r="K924" s="208"/>
      <c r="L924" s="213"/>
      <c r="M924" s="214"/>
      <c r="N924" s="215"/>
      <c r="O924" s="215"/>
      <c r="P924" s="215"/>
      <c r="Q924" s="215"/>
      <c r="R924" s="215"/>
      <c r="S924" s="215"/>
      <c r="T924" s="216"/>
      <c r="AT924" s="217" t="s">
        <v>146</v>
      </c>
      <c r="AU924" s="217" t="s">
        <v>91</v>
      </c>
      <c r="AV924" s="14" t="s">
        <v>140</v>
      </c>
      <c r="AW924" s="14" t="s">
        <v>41</v>
      </c>
      <c r="AX924" s="14" t="s">
        <v>89</v>
      </c>
      <c r="AY924" s="217" t="s">
        <v>133</v>
      </c>
    </row>
    <row r="925" spans="1:65" s="2" customFormat="1" ht="21.75" customHeight="1">
      <c r="A925" s="37"/>
      <c r="B925" s="38"/>
      <c r="C925" s="176" t="s">
        <v>997</v>
      </c>
      <c r="D925" s="176" t="s">
        <v>135</v>
      </c>
      <c r="E925" s="177" t="s">
        <v>998</v>
      </c>
      <c r="F925" s="178" t="s">
        <v>999</v>
      </c>
      <c r="G925" s="179" t="s">
        <v>193</v>
      </c>
      <c r="H925" s="180">
        <v>670.1</v>
      </c>
      <c r="I925" s="181"/>
      <c r="J925" s="182">
        <f>ROUND(I925*H925,2)</f>
        <v>0</v>
      </c>
      <c r="K925" s="178" t="s">
        <v>139</v>
      </c>
      <c r="L925" s="42"/>
      <c r="M925" s="183" t="s">
        <v>35</v>
      </c>
      <c r="N925" s="184" t="s">
        <v>52</v>
      </c>
      <c r="O925" s="67"/>
      <c r="P925" s="185">
        <f>O925*H925</f>
        <v>0</v>
      </c>
      <c r="Q925" s="185">
        <v>0</v>
      </c>
      <c r="R925" s="185">
        <f>Q925*H925</f>
        <v>0</v>
      </c>
      <c r="S925" s="185">
        <v>0</v>
      </c>
      <c r="T925" s="186">
        <f>S925*H925</f>
        <v>0</v>
      </c>
      <c r="U925" s="37"/>
      <c r="V925" s="37"/>
      <c r="W925" s="37"/>
      <c r="X925" s="37"/>
      <c r="Y925" s="37"/>
      <c r="Z925" s="37"/>
      <c r="AA925" s="37"/>
      <c r="AB925" s="37"/>
      <c r="AC925" s="37"/>
      <c r="AD925" s="37"/>
      <c r="AE925" s="37"/>
      <c r="AR925" s="187" t="s">
        <v>140</v>
      </c>
      <c r="AT925" s="187" t="s">
        <v>135</v>
      </c>
      <c r="AU925" s="187" t="s">
        <v>91</v>
      </c>
      <c r="AY925" s="19" t="s">
        <v>133</v>
      </c>
      <c r="BE925" s="188">
        <f>IF(N925="základní",J925,0)</f>
        <v>0</v>
      </c>
      <c r="BF925" s="188">
        <f>IF(N925="snížená",J925,0)</f>
        <v>0</v>
      </c>
      <c r="BG925" s="188">
        <f>IF(N925="zákl. přenesená",J925,0)</f>
        <v>0</v>
      </c>
      <c r="BH925" s="188">
        <f>IF(N925="sníž. přenesená",J925,0)</f>
        <v>0</v>
      </c>
      <c r="BI925" s="188">
        <f>IF(N925="nulová",J925,0)</f>
        <v>0</v>
      </c>
      <c r="BJ925" s="19" t="s">
        <v>89</v>
      </c>
      <c r="BK925" s="188">
        <f>ROUND(I925*H925,2)</f>
        <v>0</v>
      </c>
      <c r="BL925" s="19" t="s">
        <v>140</v>
      </c>
      <c r="BM925" s="187" t="s">
        <v>1000</v>
      </c>
    </row>
    <row r="926" spans="1:65" s="2" customFormat="1">
      <c r="A926" s="37"/>
      <c r="B926" s="38"/>
      <c r="C926" s="39"/>
      <c r="D926" s="189" t="s">
        <v>142</v>
      </c>
      <c r="E926" s="39"/>
      <c r="F926" s="190" t="s">
        <v>999</v>
      </c>
      <c r="G926" s="39"/>
      <c r="H926" s="39"/>
      <c r="I926" s="191"/>
      <c r="J926" s="39"/>
      <c r="K926" s="39"/>
      <c r="L926" s="42"/>
      <c r="M926" s="192"/>
      <c r="N926" s="193"/>
      <c r="O926" s="67"/>
      <c r="P926" s="67"/>
      <c r="Q926" s="67"/>
      <c r="R926" s="67"/>
      <c r="S926" s="67"/>
      <c r="T926" s="68"/>
      <c r="U926" s="37"/>
      <c r="V926" s="37"/>
      <c r="W926" s="37"/>
      <c r="X926" s="37"/>
      <c r="Y926" s="37"/>
      <c r="Z926" s="37"/>
      <c r="AA926" s="37"/>
      <c r="AB926" s="37"/>
      <c r="AC926" s="37"/>
      <c r="AD926" s="37"/>
      <c r="AE926" s="37"/>
      <c r="AT926" s="19" t="s">
        <v>142</v>
      </c>
      <c r="AU926" s="19" t="s">
        <v>91</v>
      </c>
    </row>
    <row r="927" spans="1:65" s="13" customFormat="1" ht="20.399999999999999">
      <c r="B927" s="196"/>
      <c r="C927" s="197"/>
      <c r="D927" s="189" t="s">
        <v>146</v>
      </c>
      <c r="E927" s="198" t="s">
        <v>35</v>
      </c>
      <c r="F927" s="199" t="s">
        <v>1001</v>
      </c>
      <c r="G927" s="197"/>
      <c r="H927" s="200">
        <v>447.1</v>
      </c>
      <c r="I927" s="201"/>
      <c r="J927" s="197"/>
      <c r="K927" s="197"/>
      <c r="L927" s="202"/>
      <c r="M927" s="203"/>
      <c r="N927" s="204"/>
      <c r="O927" s="204"/>
      <c r="P927" s="204"/>
      <c r="Q927" s="204"/>
      <c r="R927" s="204"/>
      <c r="S927" s="204"/>
      <c r="T927" s="205"/>
      <c r="AT927" s="206" t="s">
        <v>146</v>
      </c>
      <c r="AU927" s="206" t="s">
        <v>91</v>
      </c>
      <c r="AV927" s="13" t="s">
        <v>91</v>
      </c>
      <c r="AW927" s="13" t="s">
        <v>41</v>
      </c>
      <c r="AX927" s="13" t="s">
        <v>81</v>
      </c>
      <c r="AY927" s="206" t="s">
        <v>133</v>
      </c>
    </row>
    <row r="928" spans="1:65" s="13" customFormat="1" ht="20.399999999999999">
      <c r="B928" s="196"/>
      <c r="C928" s="197"/>
      <c r="D928" s="189" t="s">
        <v>146</v>
      </c>
      <c r="E928" s="198" t="s">
        <v>35</v>
      </c>
      <c r="F928" s="199" t="s">
        <v>1002</v>
      </c>
      <c r="G928" s="197"/>
      <c r="H928" s="200">
        <v>223</v>
      </c>
      <c r="I928" s="201"/>
      <c r="J928" s="197"/>
      <c r="K928" s="197"/>
      <c r="L928" s="202"/>
      <c r="M928" s="203"/>
      <c r="N928" s="204"/>
      <c r="O928" s="204"/>
      <c r="P928" s="204"/>
      <c r="Q928" s="204"/>
      <c r="R928" s="204"/>
      <c r="S928" s="204"/>
      <c r="T928" s="205"/>
      <c r="AT928" s="206" t="s">
        <v>146</v>
      </c>
      <c r="AU928" s="206" t="s">
        <v>91</v>
      </c>
      <c r="AV928" s="13" t="s">
        <v>91</v>
      </c>
      <c r="AW928" s="13" t="s">
        <v>41</v>
      </c>
      <c r="AX928" s="13" t="s">
        <v>81</v>
      </c>
      <c r="AY928" s="206" t="s">
        <v>133</v>
      </c>
    </row>
    <row r="929" spans="1:65" s="14" customFormat="1">
      <c r="B929" s="207"/>
      <c r="C929" s="208"/>
      <c r="D929" s="189" t="s">
        <v>146</v>
      </c>
      <c r="E929" s="209" t="s">
        <v>35</v>
      </c>
      <c r="F929" s="210" t="s">
        <v>148</v>
      </c>
      <c r="G929" s="208"/>
      <c r="H929" s="211">
        <v>670.1</v>
      </c>
      <c r="I929" s="212"/>
      <c r="J929" s="208"/>
      <c r="K929" s="208"/>
      <c r="L929" s="213"/>
      <c r="M929" s="214"/>
      <c r="N929" s="215"/>
      <c r="O929" s="215"/>
      <c r="P929" s="215"/>
      <c r="Q929" s="215"/>
      <c r="R929" s="215"/>
      <c r="S929" s="215"/>
      <c r="T929" s="216"/>
      <c r="AT929" s="217" t="s">
        <v>146</v>
      </c>
      <c r="AU929" s="217" t="s">
        <v>91</v>
      </c>
      <c r="AV929" s="14" t="s">
        <v>140</v>
      </c>
      <c r="AW929" s="14" t="s">
        <v>41</v>
      </c>
      <c r="AX929" s="14" t="s">
        <v>89</v>
      </c>
      <c r="AY929" s="217" t="s">
        <v>133</v>
      </c>
    </row>
    <row r="930" spans="1:65" s="2" customFormat="1" ht="21.75" customHeight="1">
      <c r="A930" s="37"/>
      <c r="B930" s="38"/>
      <c r="C930" s="176" t="s">
        <v>703</v>
      </c>
      <c r="D930" s="176" t="s">
        <v>135</v>
      </c>
      <c r="E930" s="177" t="s">
        <v>1003</v>
      </c>
      <c r="F930" s="178" t="s">
        <v>1004</v>
      </c>
      <c r="G930" s="179" t="s">
        <v>193</v>
      </c>
      <c r="H930" s="180">
        <v>120</v>
      </c>
      <c r="I930" s="181"/>
      <c r="J930" s="182">
        <f>ROUND(I930*H930,2)</f>
        <v>0</v>
      </c>
      <c r="K930" s="178" t="s">
        <v>139</v>
      </c>
      <c r="L930" s="42"/>
      <c r="M930" s="183" t="s">
        <v>35</v>
      </c>
      <c r="N930" s="184" t="s">
        <v>52</v>
      </c>
      <c r="O930" s="67"/>
      <c r="P930" s="185">
        <f>O930*H930</f>
        <v>0</v>
      </c>
      <c r="Q930" s="185">
        <v>0</v>
      </c>
      <c r="R930" s="185">
        <f>Q930*H930</f>
        <v>0</v>
      </c>
      <c r="S930" s="185">
        <v>0</v>
      </c>
      <c r="T930" s="186">
        <f>S930*H930</f>
        <v>0</v>
      </c>
      <c r="U930" s="37"/>
      <c r="V930" s="37"/>
      <c r="W930" s="37"/>
      <c r="X930" s="37"/>
      <c r="Y930" s="37"/>
      <c r="Z930" s="37"/>
      <c r="AA930" s="37"/>
      <c r="AB930" s="37"/>
      <c r="AC930" s="37"/>
      <c r="AD930" s="37"/>
      <c r="AE930" s="37"/>
      <c r="AR930" s="187" t="s">
        <v>140</v>
      </c>
      <c r="AT930" s="187" t="s">
        <v>135</v>
      </c>
      <c r="AU930" s="187" t="s">
        <v>91</v>
      </c>
      <c r="AY930" s="19" t="s">
        <v>133</v>
      </c>
      <c r="BE930" s="188">
        <f>IF(N930="základní",J930,0)</f>
        <v>0</v>
      </c>
      <c r="BF930" s="188">
        <f>IF(N930="snížená",J930,0)</f>
        <v>0</v>
      </c>
      <c r="BG930" s="188">
        <f>IF(N930="zákl. přenesená",J930,0)</f>
        <v>0</v>
      </c>
      <c r="BH930" s="188">
        <f>IF(N930="sníž. přenesená",J930,0)</f>
        <v>0</v>
      </c>
      <c r="BI930" s="188">
        <f>IF(N930="nulová",J930,0)</f>
        <v>0</v>
      </c>
      <c r="BJ930" s="19" t="s">
        <v>89</v>
      </c>
      <c r="BK930" s="188">
        <f>ROUND(I930*H930,2)</f>
        <v>0</v>
      </c>
      <c r="BL930" s="19" t="s">
        <v>140</v>
      </c>
      <c r="BM930" s="187" t="s">
        <v>1005</v>
      </c>
    </row>
    <row r="931" spans="1:65" s="2" customFormat="1">
      <c r="A931" s="37"/>
      <c r="B931" s="38"/>
      <c r="C931" s="39"/>
      <c r="D931" s="189" t="s">
        <v>142</v>
      </c>
      <c r="E931" s="39"/>
      <c r="F931" s="190" t="s">
        <v>1004</v>
      </c>
      <c r="G931" s="39"/>
      <c r="H931" s="39"/>
      <c r="I931" s="191"/>
      <c r="J931" s="39"/>
      <c r="K931" s="39"/>
      <c r="L931" s="42"/>
      <c r="M931" s="192"/>
      <c r="N931" s="193"/>
      <c r="O931" s="67"/>
      <c r="P931" s="67"/>
      <c r="Q931" s="67"/>
      <c r="R931" s="67"/>
      <c r="S931" s="67"/>
      <c r="T931" s="68"/>
      <c r="U931" s="37"/>
      <c r="V931" s="37"/>
      <c r="W931" s="37"/>
      <c r="X931" s="37"/>
      <c r="Y931" s="37"/>
      <c r="Z931" s="37"/>
      <c r="AA931" s="37"/>
      <c r="AB931" s="37"/>
      <c r="AC931" s="37"/>
      <c r="AD931" s="37"/>
      <c r="AE931" s="37"/>
      <c r="AT931" s="19" t="s">
        <v>142</v>
      </c>
      <c r="AU931" s="19" t="s">
        <v>91</v>
      </c>
    </row>
    <row r="932" spans="1:65" s="13" customFormat="1">
      <c r="B932" s="196"/>
      <c r="C932" s="197"/>
      <c r="D932" s="189" t="s">
        <v>146</v>
      </c>
      <c r="E932" s="198" t="s">
        <v>35</v>
      </c>
      <c r="F932" s="199" t="s">
        <v>195</v>
      </c>
      <c r="G932" s="197"/>
      <c r="H932" s="200">
        <v>120</v>
      </c>
      <c r="I932" s="201"/>
      <c r="J932" s="197"/>
      <c r="K932" s="197"/>
      <c r="L932" s="202"/>
      <c r="M932" s="203"/>
      <c r="N932" s="204"/>
      <c r="O932" s="204"/>
      <c r="P932" s="204"/>
      <c r="Q932" s="204"/>
      <c r="R932" s="204"/>
      <c r="S932" s="204"/>
      <c r="T932" s="205"/>
      <c r="AT932" s="206" t="s">
        <v>146</v>
      </c>
      <c r="AU932" s="206" t="s">
        <v>91</v>
      </c>
      <c r="AV932" s="13" t="s">
        <v>91</v>
      </c>
      <c r="AW932" s="13" t="s">
        <v>41</v>
      </c>
      <c r="AX932" s="13" t="s">
        <v>81</v>
      </c>
      <c r="AY932" s="206" t="s">
        <v>133</v>
      </c>
    </row>
    <row r="933" spans="1:65" s="14" customFormat="1">
      <c r="B933" s="207"/>
      <c r="C933" s="208"/>
      <c r="D933" s="189" t="s">
        <v>146</v>
      </c>
      <c r="E933" s="209" t="s">
        <v>35</v>
      </c>
      <c r="F933" s="210" t="s">
        <v>148</v>
      </c>
      <c r="G933" s="208"/>
      <c r="H933" s="211">
        <v>120</v>
      </c>
      <c r="I933" s="212"/>
      <c r="J933" s="208"/>
      <c r="K933" s="208"/>
      <c r="L933" s="213"/>
      <c r="M933" s="214"/>
      <c r="N933" s="215"/>
      <c r="O933" s="215"/>
      <c r="P933" s="215"/>
      <c r="Q933" s="215"/>
      <c r="R933" s="215"/>
      <c r="S933" s="215"/>
      <c r="T933" s="216"/>
      <c r="AT933" s="217" t="s">
        <v>146</v>
      </c>
      <c r="AU933" s="217" t="s">
        <v>91</v>
      </c>
      <c r="AV933" s="14" t="s">
        <v>140</v>
      </c>
      <c r="AW933" s="14" t="s">
        <v>41</v>
      </c>
      <c r="AX933" s="14" t="s">
        <v>89</v>
      </c>
      <c r="AY933" s="217" t="s">
        <v>133</v>
      </c>
    </row>
    <row r="934" spans="1:65" s="2" customFormat="1" ht="24.15" customHeight="1">
      <c r="A934" s="37"/>
      <c r="B934" s="38"/>
      <c r="C934" s="176" t="s">
        <v>1006</v>
      </c>
      <c r="D934" s="176" t="s">
        <v>135</v>
      </c>
      <c r="E934" s="177" t="s">
        <v>1007</v>
      </c>
      <c r="F934" s="178" t="s">
        <v>1008</v>
      </c>
      <c r="G934" s="179" t="s">
        <v>151</v>
      </c>
      <c r="H934" s="180">
        <v>25</v>
      </c>
      <c r="I934" s="181"/>
      <c r="J934" s="182">
        <f>ROUND(I934*H934,2)</f>
        <v>0</v>
      </c>
      <c r="K934" s="178" t="s">
        <v>139</v>
      </c>
      <c r="L934" s="42"/>
      <c r="M934" s="183" t="s">
        <v>35</v>
      </c>
      <c r="N934" s="184" t="s">
        <v>52</v>
      </c>
      <c r="O934" s="67"/>
      <c r="P934" s="185">
        <f>O934*H934</f>
        <v>0</v>
      </c>
      <c r="Q934" s="185">
        <v>0</v>
      </c>
      <c r="R934" s="185">
        <f>Q934*H934</f>
        <v>0</v>
      </c>
      <c r="S934" s="185">
        <v>0</v>
      </c>
      <c r="T934" s="186">
        <f>S934*H934</f>
        <v>0</v>
      </c>
      <c r="U934" s="37"/>
      <c r="V934" s="37"/>
      <c r="W934" s="37"/>
      <c r="X934" s="37"/>
      <c r="Y934" s="37"/>
      <c r="Z934" s="37"/>
      <c r="AA934" s="37"/>
      <c r="AB934" s="37"/>
      <c r="AC934" s="37"/>
      <c r="AD934" s="37"/>
      <c r="AE934" s="37"/>
      <c r="AR934" s="187" t="s">
        <v>140</v>
      </c>
      <c r="AT934" s="187" t="s">
        <v>135</v>
      </c>
      <c r="AU934" s="187" t="s">
        <v>91</v>
      </c>
      <c r="AY934" s="19" t="s">
        <v>133</v>
      </c>
      <c r="BE934" s="188">
        <f>IF(N934="základní",J934,0)</f>
        <v>0</v>
      </c>
      <c r="BF934" s="188">
        <f>IF(N934="snížená",J934,0)</f>
        <v>0</v>
      </c>
      <c r="BG934" s="188">
        <f>IF(N934="zákl. přenesená",J934,0)</f>
        <v>0</v>
      </c>
      <c r="BH934" s="188">
        <f>IF(N934="sníž. přenesená",J934,0)</f>
        <v>0</v>
      </c>
      <c r="BI934" s="188">
        <f>IF(N934="nulová",J934,0)</f>
        <v>0</v>
      </c>
      <c r="BJ934" s="19" t="s">
        <v>89</v>
      </c>
      <c r="BK934" s="188">
        <f>ROUND(I934*H934,2)</f>
        <v>0</v>
      </c>
      <c r="BL934" s="19" t="s">
        <v>140</v>
      </c>
      <c r="BM934" s="187" t="s">
        <v>1009</v>
      </c>
    </row>
    <row r="935" spans="1:65" s="2" customFormat="1" ht="19.2">
      <c r="A935" s="37"/>
      <c r="B935" s="38"/>
      <c r="C935" s="39"/>
      <c r="D935" s="189" t="s">
        <v>142</v>
      </c>
      <c r="E935" s="39"/>
      <c r="F935" s="190" t="s">
        <v>1008</v>
      </c>
      <c r="G935" s="39"/>
      <c r="H935" s="39"/>
      <c r="I935" s="191"/>
      <c r="J935" s="39"/>
      <c r="K935" s="39"/>
      <c r="L935" s="42"/>
      <c r="M935" s="192"/>
      <c r="N935" s="193"/>
      <c r="O935" s="67"/>
      <c r="P935" s="67"/>
      <c r="Q935" s="67"/>
      <c r="R935" s="67"/>
      <c r="S935" s="67"/>
      <c r="T935" s="68"/>
      <c r="U935" s="37"/>
      <c r="V935" s="37"/>
      <c r="W935" s="37"/>
      <c r="X935" s="37"/>
      <c r="Y935" s="37"/>
      <c r="Z935" s="37"/>
      <c r="AA935" s="37"/>
      <c r="AB935" s="37"/>
      <c r="AC935" s="37"/>
      <c r="AD935" s="37"/>
      <c r="AE935" s="37"/>
      <c r="AT935" s="19" t="s">
        <v>142</v>
      </c>
      <c r="AU935" s="19" t="s">
        <v>91</v>
      </c>
    </row>
    <row r="936" spans="1:65" s="13" customFormat="1">
      <c r="B936" s="196"/>
      <c r="C936" s="197"/>
      <c r="D936" s="189" t="s">
        <v>146</v>
      </c>
      <c r="E936" s="198" t="s">
        <v>35</v>
      </c>
      <c r="F936" s="199" t="s">
        <v>1010</v>
      </c>
      <c r="G936" s="197"/>
      <c r="H936" s="200">
        <v>25</v>
      </c>
      <c r="I936" s="201"/>
      <c r="J936" s="197"/>
      <c r="K936" s="197"/>
      <c r="L936" s="202"/>
      <c r="M936" s="203"/>
      <c r="N936" s="204"/>
      <c r="O936" s="204"/>
      <c r="P936" s="204"/>
      <c r="Q936" s="204"/>
      <c r="R936" s="204"/>
      <c r="S936" s="204"/>
      <c r="T936" s="205"/>
      <c r="AT936" s="206" t="s">
        <v>146</v>
      </c>
      <c r="AU936" s="206" t="s">
        <v>91</v>
      </c>
      <c r="AV936" s="13" t="s">
        <v>91</v>
      </c>
      <c r="AW936" s="13" t="s">
        <v>41</v>
      </c>
      <c r="AX936" s="13" t="s">
        <v>81</v>
      </c>
      <c r="AY936" s="206" t="s">
        <v>133</v>
      </c>
    </row>
    <row r="937" spans="1:65" s="14" customFormat="1">
      <c r="B937" s="207"/>
      <c r="C937" s="208"/>
      <c r="D937" s="189" t="s">
        <v>146</v>
      </c>
      <c r="E937" s="209" t="s">
        <v>35</v>
      </c>
      <c r="F937" s="210" t="s">
        <v>148</v>
      </c>
      <c r="G937" s="208"/>
      <c r="H937" s="211">
        <v>25</v>
      </c>
      <c r="I937" s="212"/>
      <c r="J937" s="208"/>
      <c r="K937" s="208"/>
      <c r="L937" s="213"/>
      <c r="M937" s="214"/>
      <c r="N937" s="215"/>
      <c r="O937" s="215"/>
      <c r="P937" s="215"/>
      <c r="Q937" s="215"/>
      <c r="R937" s="215"/>
      <c r="S937" s="215"/>
      <c r="T937" s="216"/>
      <c r="AT937" s="217" t="s">
        <v>146</v>
      </c>
      <c r="AU937" s="217" t="s">
        <v>91</v>
      </c>
      <c r="AV937" s="14" t="s">
        <v>140</v>
      </c>
      <c r="AW937" s="14" t="s">
        <v>41</v>
      </c>
      <c r="AX937" s="14" t="s">
        <v>89</v>
      </c>
      <c r="AY937" s="217" t="s">
        <v>133</v>
      </c>
    </row>
    <row r="938" spans="1:65" s="12" customFormat="1" ht="22.95" customHeight="1">
      <c r="B938" s="160"/>
      <c r="C938" s="161"/>
      <c r="D938" s="162" t="s">
        <v>80</v>
      </c>
      <c r="E938" s="174" t="s">
        <v>1011</v>
      </c>
      <c r="F938" s="174" t="s">
        <v>1012</v>
      </c>
      <c r="G938" s="161"/>
      <c r="H938" s="161"/>
      <c r="I938" s="164"/>
      <c r="J938" s="175">
        <f>BK938</f>
        <v>0</v>
      </c>
      <c r="K938" s="161"/>
      <c r="L938" s="166"/>
      <c r="M938" s="167"/>
      <c r="N938" s="168"/>
      <c r="O938" s="168"/>
      <c r="P938" s="169">
        <f>SUM(P939:P984)</f>
        <v>0</v>
      </c>
      <c r="Q938" s="168"/>
      <c r="R938" s="169">
        <f>SUM(R939:R984)</f>
        <v>0</v>
      </c>
      <c r="S938" s="168"/>
      <c r="T938" s="170">
        <f>SUM(T939:T984)</f>
        <v>0</v>
      </c>
      <c r="AR938" s="171" t="s">
        <v>89</v>
      </c>
      <c r="AT938" s="172" t="s">
        <v>80</v>
      </c>
      <c r="AU938" s="172" t="s">
        <v>89</v>
      </c>
      <c r="AY938" s="171" t="s">
        <v>133</v>
      </c>
      <c r="BK938" s="173">
        <f>SUM(BK939:BK984)</f>
        <v>0</v>
      </c>
    </row>
    <row r="939" spans="1:65" s="2" customFormat="1" ht="44.25" customHeight="1">
      <c r="A939" s="37"/>
      <c r="B939" s="38"/>
      <c r="C939" s="176" t="s">
        <v>708</v>
      </c>
      <c r="D939" s="176" t="s">
        <v>135</v>
      </c>
      <c r="E939" s="177" t="s">
        <v>1013</v>
      </c>
      <c r="F939" s="178" t="s">
        <v>1014</v>
      </c>
      <c r="G939" s="179" t="s">
        <v>447</v>
      </c>
      <c r="H939" s="180">
        <v>3</v>
      </c>
      <c r="I939" s="181"/>
      <c r="J939" s="182">
        <f>ROUND(I939*H939,2)</f>
        <v>0</v>
      </c>
      <c r="K939" s="178" t="s">
        <v>139</v>
      </c>
      <c r="L939" s="42"/>
      <c r="M939" s="183" t="s">
        <v>35</v>
      </c>
      <c r="N939" s="184" t="s">
        <v>52</v>
      </c>
      <c r="O939" s="67"/>
      <c r="P939" s="185">
        <f>O939*H939</f>
        <v>0</v>
      </c>
      <c r="Q939" s="185">
        <v>0</v>
      </c>
      <c r="R939" s="185">
        <f>Q939*H939</f>
        <v>0</v>
      </c>
      <c r="S939" s="185">
        <v>0</v>
      </c>
      <c r="T939" s="186">
        <f>S939*H939</f>
        <v>0</v>
      </c>
      <c r="U939" s="37"/>
      <c r="V939" s="37"/>
      <c r="W939" s="37"/>
      <c r="X939" s="37"/>
      <c r="Y939" s="37"/>
      <c r="Z939" s="37"/>
      <c r="AA939" s="37"/>
      <c r="AB939" s="37"/>
      <c r="AC939" s="37"/>
      <c r="AD939" s="37"/>
      <c r="AE939" s="37"/>
      <c r="AR939" s="187" t="s">
        <v>140</v>
      </c>
      <c r="AT939" s="187" t="s">
        <v>135</v>
      </c>
      <c r="AU939" s="187" t="s">
        <v>91</v>
      </c>
      <c r="AY939" s="19" t="s">
        <v>133</v>
      </c>
      <c r="BE939" s="188">
        <f>IF(N939="základní",J939,0)</f>
        <v>0</v>
      </c>
      <c r="BF939" s="188">
        <f>IF(N939="snížená",J939,0)</f>
        <v>0</v>
      </c>
      <c r="BG939" s="188">
        <f>IF(N939="zákl. přenesená",J939,0)</f>
        <v>0</v>
      </c>
      <c r="BH939" s="188">
        <f>IF(N939="sníž. přenesená",J939,0)</f>
        <v>0</v>
      </c>
      <c r="BI939" s="188">
        <f>IF(N939="nulová",J939,0)</f>
        <v>0</v>
      </c>
      <c r="BJ939" s="19" t="s">
        <v>89</v>
      </c>
      <c r="BK939" s="188">
        <f>ROUND(I939*H939,2)</f>
        <v>0</v>
      </c>
      <c r="BL939" s="19" t="s">
        <v>140</v>
      </c>
      <c r="BM939" s="187" t="s">
        <v>1015</v>
      </c>
    </row>
    <row r="940" spans="1:65" s="2" customFormat="1" ht="38.4">
      <c r="A940" s="37"/>
      <c r="B940" s="38"/>
      <c r="C940" s="39"/>
      <c r="D940" s="189" t="s">
        <v>142</v>
      </c>
      <c r="E940" s="39"/>
      <c r="F940" s="190" t="s">
        <v>1016</v>
      </c>
      <c r="G940" s="39"/>
      <c r="H940" s="39"/>
      <c r="I940" s="191"/>
      <c r="J940" s="39"/>
      <c r="K940" s="39"/>
      <c r="L940" s="42"/>
      <c r="M940" s="192"/>
      <c r="N940" s="193"/>
      <c r="O940" s="67"/>
      <c r="P940" s="67"/>
      <c r="Q940" s="67"/>
      <c r="R940" s="67"/>
      <c r="S940" s="67"/>
      <c r="T940" s="68"/>
      <c r="U940" s="37"/>
      <c r="V940" s="37"/>
      <c r="W940" s="37"/>
      <c r="X940" s="37"/>
      <c r="Y940" s="37"/>
      <c r="Z940" s="37"/>
      <c r="AA940" s="37"/>
      <c r="AB940" s="37"/>
      <c r="AC940" s="37"/>
      <c r="AD940" s="37"/>
      <c r="AE940" s="37"/>
      <c r="AT940" s="19" t="s">
        <v>142</v>
      </c>
      <c r="AU940" s="19" t="s">
        <v>91</v>
      </c>
    </row>
    <row r="941" spans="1:65" s="2" customFormat="1">
      <c r="A941" s="37"/>
      <c r="B941" s="38"/>
      <c r="C941" s="39"/>
      <c r="D941" s="194" t="s">
        <v>144</v>
      </c>
      <c r="E941" s="39"/>
      <c r="F941" s="195" t="s">
        <v>1017</v>
      </c>
      <c r="G941" s="39"/>
      <c r="H941" s="39"/>
      <c r="I941" s="191"/>
      <c r="J941" s="39"/>
      <c r="K941" s="39"/>
      <c r="L941" s="42"/>
      <c r="M941" s="192"/>
      <c r="N941" s="193"/>
      <c r="O941" s="67"/>
      <c r="P941" s="67"/>
      <c r="Q941" s="67"/>
      <c r="R941" s="67"/>
      <c r="S941" s="67"/>
      <c r="T941" s="68"/>
      <c r="U941" s="37"/>
      <c r="V941" s="37"/>
      <c r="W941" s="37"/>
      <c r="X941" s="37"/>
      <c r="Y941" s="37"/>
      <c r="Z941" s="37"/>
      <c r="AA941" s="37"/>
      <c r="AB941" s="37"/>
      <c r="AC941" s="37"/>
      <c r="AD941" s="37"/>
      <c r="AE941" s="37"/>
      <c r="AT941" s="19" t="s">
        <v>144</v>
      </c>
      <c r="AU941" s="19" t="s">
        <v>91</v>
      </c>
    </row>
    <row r="942" spans="1:65" s="13" customFormat="1">
      <c r="B942" s="196"/>
      <c r="C942" s="197"/>
      <c r="D942" s="189" t="s">
        <v>146</v>
      </c>
      <c r="E942" s="198" t="s">
        <v>35</v>
      </c>
      <c r="F942" s="199" t="s">
        <v>1018</v>
      </c>
      <c r="G942" s="197"/>
      <c r="H942" s="200">
        <v>3</v>
      </c>
      <c r="I942" s="201"/>
      <c r="J942" s="197"/>
      <c r="K942" s="197"/>
      <c r="L942" s="202"/>
      <c r="M942" s="203"/>
      <c r="N942" s="204"/>
      <c r="O942" s="204"/>
      <c r="P942" s="204"/>
      <c r="Q942" s="204"/>
      <c r="R942" s="204"/>
      <c r="S942" s="204"/>
      <c r="T942" s="205"/>
      <c r="AT942" s="206" t="s">
        <v>146</v>
      </c>
      <c r="AU942" s="206" t="s">
        <v>91</v>
      </c>
      <c r="AV942" s="13" t="s">
        <v>91</v>
      </c>
      <c r="AW942" s="13" t="s">
        <v>41</v>
      </c>
      <c r="AX942" s="13" t="s">
        <v>81</v>
      </c>
      <c r="AY942" s="206" t="s">
        <v>133</v>
      </c>
    </row>
    <row r="943" spans="1:65" s="14" customFormat="1">
      <c r="B943" s="207"/>
      <c r="C943" s="208"/>
      <c r="D943" s="189" t="s">
        <v>146</v>
      </c>
      <c r="E943" s="209" t="s">
        <v>35</v>
      </c>
      <c r="F943" s="210" t="s">
        <v>148</v>
      </c>
      <c r="G943" s="208"/>
      <c r="H943" s="211">
        <v>3</v>
      </c>
      <c r="I943" s="212"/>
      <c r="J943" s="208"/>
      <c r="K943" s="208"/>
      <c r="L943" s="213"/>
      <c r="M943" s="214"/>
      <c r="N943" s="215"/>
      <c r="O943" s="215"/>
      <c r="P943" s="215"/>
      <c r="Q943" s="215"/>
      <c r="R943" s="215"/>
      <c r="S943" s="215"/>
      <c r="T943" s="216"/>
      <c r="AT943" s="217" t="s">
        <v>146</v>
      </c>
      <c r="AU943" s="217" t="s">
        <v>91</v>
      </c>
      <c r="AV943" s="14" t="s">
        <v>140</v>
      </c>
      <c r="AW943" s="14" t="s">
        <v>41</v>
      </c>
      <c r="AX943" s="14" t="s">
        <v>89</v>
      </c>
      <c r="AY943" s="217" t="s">
        <v>133</v>
      </c>
    </row>
    <row r="944" spans="1:65" s="2" customFormat="1" ht="21.75" customHeight="1">
      <c r="A944" s="37"/>
      <c r="B944" s="38"/>
      <c r="C944" s="176" t="s">
        <v>1019</v>
      </c>
      <c r="D944" s="176" t="s">
        <v>135</v>
      </c>
      <c r="E944" s="177" t="s">
        <v>1020</v>
      </c>
      <c r="F944" s="178" t="s">
        <v>1021</v>
      </c>
      <c r="G944" s="179" t="s">
        <v>447</v>
      </c>
      <c r="H944" s="180">
        <v>805.02700000000004</v>
      </c>
      <c r="I944" s="181"/>
      <c r="J944" s="182">
        <f>ROUND(I944*H944,2)</f>
        <v>0</v>
      </c>
      <c r="K944" s="178" t="s">
        <v>139</v>
      </c>
      <c r="L944" s="42"/>
      <c r="M944" s="183" t="s">
        <v>35</v>
      </c>
      <c r="N944" s="184" t="s">
        <v>52</v>
      </c>
      <c r="O944" s="67"/>
      <c r="P944" s="185">
        <f>O944*H944</f>
        <v>0</v>
      </c>
      <c r="Q944" s="185">
        <v>0</v>
      </c>
      <c r="R944" s="185">
        <f>Q944*H944</f>
        <v>0</v>
      </c>
      <c r="S944" s="185">
        <v>0</v>
      </c>
      <c r="T944" s="186">
        <f>S944*H944</f>
        <v>0</v>
      </c>
      <c r="U944" s="37"/>
      <c r="V944" s="37"/>
      <c r="W944" s="37"/>
      <c r="X944" s="37"/>
      <c r="Y944" s="37"/>
      <c r="Z944" s="37"/>
      <c r="AA944" s="37"/>
      <c r="AB944" s="37"/>
      <c r="AC944" s="37"/>
      <c r="AD944" s="37"/>
      <c r="AE944" s="37"/>
      <c r="AR944" s="187" t="s">
        <v>140</v>
      </c>
      <c r="AT944" s="187" t="s">
        <v>135</v>
      </c>
      <c r="AU944" s="187" t="s">
        <v>91</v>
      </c>
      <c r="AY944" s="19" t="s">
        <v>133</v>
      </c>
      <c r="BE944" s="188">
        <f>IF(N944="základní",J944,0)</f>
        <v>0</v>
      </c>
      <c r="BF944" s="188">
        <f>IF(N944="snížená",J944,0)</f>
        <v>0</v>
      </c>
      <c r="BG944" s="188">
        <f>IF(N944="zákl. přenesená",J944,0)</f>
        <v>0</v>
      </c>
      <c r="BH944" s="188">
        <f>IF(N944="sníž. přenesená",J944,0)</f>
        <v>0</v>
      </c>
      <c r="BI944" s="188">
        <f>IF(N944="nulová",J944,0)</f>
        <v>0</v>
      </c>
      <c r="BJ944" s="19" t="s">
        <v>89</v>
      </c>
      <c r="BK944" s="188">
        <f>ROUND(I944*H944,2)</f>
        <v>0</v>
      </c>
      <c r="BL944" s="19" t="s">
        <v>140</v>
      </c>
      <c r="BM944" s="187" t="s">
        <v>1022</v>
      </c>
    </row>
    <row r="945" spans="1:65" s="2" customFormat="1">
      <c r="A945" s="37"/>
      <c r="B945" s="38"/>
      <c r="C945" s="39"/>
      <c r="D945" s="189" t="s">
        <v>142</v>
      </c>
      <c r="E945" s="39"/>
      <c r="F945" s="190" t="s">
        <v>1021</v>
      </c>
      <c r="G945" s="39"/>
      <c r="H945" s="39"/>
      <c r="I945" s="191"/>
      <c r="J945" s="39"/>
      <c r="K945" s="39"/>
      <c r="L945" s="42"/>
      <c r="M945" s="192"/>
      <c r="N945" s="193"/>
      <c r="O945" s="67"/>
      <c r="P945" s="67"/>
      <c r="Q945" s="67"/>
      <c r="R945" s="67"/>
      <c r="S945" s="67"/>
      <c r="T945" s="68"/>
      <c r="U945" s="37"/>
      <c r="V945" s="37"/>
      <c r="W945" s="37"/>
      <c r="X945" s="37"/>
      <c r="Y945" s="37"/>
      <c r="Z945" s="37"/>
      <c r="AA945" s="37"/>
      <c r="AB945" s="37"/>
      <c r="AC945" s="37"/>
      <c r="AD945" s="37"/>
      <c r="AE945" s="37"/>
      <c r="AT945" s="19" t="s">
        <v>142</v>
      </c>
      <c r="AU945" s="19" t="s">
        <v>91</v>
      </c>
    </row>
    <row r="946" spans="1:65" s="13" customFormat="1">
      <c r="B946" s="196"/>
      <c r="C946" s="197"/>
      <c r="D946" s="189" t="s">
        <v>146</v>
      </c>
      <c r="E946" s="198" t="s">
        <v>35</v>
      </c>
      <c r="F946" s="199" t="s">
        <v>1023</v>
      </c>
      <c r="G946" s="197"/>
      <c r="H946" s="200">
        <v>805.02700000000004</v>
      </c>
      <c r="I946" s="201"/>
      <c r="J946" s="197"/>
      <c r="K946" s="197"/>
      <c r="L946" s="202"/>
      <c r="M946" s="203"/>
      <c r="N946" s="204"/>
      <c r="O946" s="204"/>
      <c r="P946" s="204"/>
      <c r="Q946" s="204"/>
      <c r="R946" s="204"/>
      <c r="S946" s="204"/>
      <c r="T946" s="205"/>
      <c r="AT946" s="206" t="s">
        <v>146</v>
      </c>
      <c r="AU946" s="206" t="s">
        <v>91</v>
      </c>
      <c r="AV946" s="13" t="s">
        <v>91</v>
      </c>
      <c r="AW946" s="13" t="s">
        <v>41</v>
      </c>
      <c r="AX946" s="13" t="s">
        <v>81</v>
      </c>
      <c r="AY946" s="206" t="s">
        <v>133</v>
      </c>
    </row>
    <row r="947" spans="1:65" s="14" customFormat="1">
      <c r="B947" s="207"/>
      <c r="C947" s="208"/>
      <c r="D947" s="189" t="s">
        <v>146</v>
      </c>
      <c r="E947" s="209" t="s">
        <v>35</v>
      </c>
      <c r="F947" s="210" t="s">
        <v>148</v>
      </c>
      <c r="G947" s="208"/>
      <c r="H947" s="211">
        <v>805.02700000000004</v>
      </c>
      <c r="I947" s="212"/>
      <c r="J947" s="208"/>
      <c r="K947" s="208"/>
      <c r="L947" s="213"/>
      <c r="M947" s="214"/>
      <c r="N947" s="215"/>
      <c r="O947" s="215"/>
      <c r="P947" s="215"/>
      <c r="Q947" s="215"/>
      <c r="R947" s="215"/>
      <c r="S947" s="215"/>
      <c r="T947" s="216"/>
      <c r="AT947" s="217" t="s">
        <v>146</v>
      </c>
      <c r="AU947" s="217" t="s">
        <v>91</v>
      </c>
      <c r="AV947" s="14" t="s">
        <v>140</v>
      </c>
      <c r="AW947" s="14" t="s">
        <v>41</v>
      </c>
      <c r="AX947" s="14" t="s">
        <v>89</v>
      </c>
      <c r="AY947" s="217" t="s">
        <v>133</v>
      </c>
    </row>
    <row r="948" spans="1:65" s="2" customFormat="1" ht="24.15" customHeight="1">
      <c r="A948" s="37"/>
      <c r="B948" s="38"/>
      <c r="C948" s="176" t="s">
        <v>713</v>
      </c>
      <c r="D948" s="176" t="s">
        <v>135</v>
      </c>
      <c r="E948" s="177" t="s">
        <v>1024</v>
      </c>
      <c r="F948" s="178" t="s">
        <v>1025</v>
      </c>
      <c r="G948" s="179" t="s">
        <v>447</v>
      </c>
      <c r="H948" s="180">
        <v>15295.513000000001</v>
      </c>
      <c r="I948" s="181"/>
      <c r="J948" s="182">
        <f>ROUND(I948*H948,2)</f>
        <v>0</v>
      </c>
      <c r="K948" s="178" t="s">
        <v>139</v>
      </c>
      <c r="L948" s="42"/>
      <c r="M948" s="183" t="s">
        <v>35</v>
      </c>
      <c r="N948" s="184" t="s">
        <v>52</v>
      </c>
      <c r="O948" s="67"/>
      <c r="P948" s="185">
        <f>O948*H948</f>
        <v>0</v>
      </c>
      <c r="Q948" s="185">
        <v>0</v>
      </c>
      <c r="R948" s="185">
        <f>Q948*H948</f>
        <v>0</v>
      </c>
      <c r="S948" s="185">
        <v>0</v>
      </c>
      <c r="T948" s="186">
        <f>S948*H948</f>
        <v>0</v>
      </c>
      <c r="U948" s="37"/>
      <c r="V948" s="37"/>
      <c r="W948" s="37"/>
      <c r="X948" s="37"/>
      <c r="Y948" s="37"/>
      <c r="Z948" s="37"/>
      <c r="AA948" s="37"/>
      <c r="AB948" s="37"/>
      <c r="AC948" s="37"/>
      <c r="AD948" s="37"/>
      <c r="AE948" s="37"/>
      <c r="AR948" s="187" t="s">
        <v>140</v>
      </c>
      <c r="AT948" s="187" t="s">
        <v>135</v>
      </c>
      <c r="AU948" s="187" t="s">
        <v>91</v>
      </c>
      <c r="AY948" s="19" t="s">
        <v>133</v>
      </c>
      <c r="BE948" s="188">
        <f>IF(N948="základní",J948,0)</f>
        <v>0</v>
      </c>
      <c r="BF948" s="188">
        <f>IF(N948="snížená",J948,0)</f>
        <v>0</v>
      </c>
      <c r="BG948" s="188">
        <f>IF(N948="zákl. přenesená",J948,0)</f>
        <v>0</v>
      </c>
      <c r="BH948" s="188">
        <f>IF(N948="sníž. přenesená",J948,0)</f>
        <v>0</v>
      </c>
      <c r="BI948" s="188">
        <f>IF(N948="nulová",J948,0)</f>
        <v>0</v>
      </c>
      <c r="BJ948" s="19" t="s">
        <v>89</v>
      </c>
      <c r="BK948" s="188">
        <f>ROUND(I948*H948,2)</f>
        <v>0</v>
      </c>
      <c r="BL948" s="19" t="s">
        <v>140</v>
      </c>
      <c r="BM948" s="187" t="s">
        <v>1026</v>
      </c>
    </row>
    <row r="949" spans="1:65" s="2" customFormat="1" ht="19.2">
      <c r="A949" s="37"/>
      <c r="B949" s="38"/>
      <c r="C949" s="39"/>
      <c r="D949" s="189" t="s">
        <v>142</v>
      </c>
      <c r="E949" s="39"/>
      <c r="F949" s="190" t="s">
        <v>1025</v>
      </c>
      <c r="G949" s="39"/>
      <c r="H949" s="39"/>
      <c r="I949" s="191"/>
      <c r="J949" s="39"/>
      <c r="K949" s="39"/>
      <c r="L949" s="42"/>
      <c r="M949" s="192"/>
      <c r="N949" s="193"/>
      <c r="O949" s="67"/>
      <c r="P949" s="67"/>
      <c r="Q949" s="67"/>
      <c r="R949" s="67"/>
      <c r="S949" s="67"/>
      <c r="T949" s="68"/>
      <c r="U949" s="37"/>
      <c r="V949" s="37"/>
      <c r="W949" s="37"/>
      <c r="X949" s="37"/>
      <c r="Y949" s="37"/>
      <c r="Z949" s="37"/>
      <c r="AA949" s="37"/>
      <c r="AB949" s="37"/>
      <c r="AC949" s="37"/>
      <c r="AD949" s="37"/>
      <c r="AE949" s="37"/>
      <c r="AT949" s="19" t="s">
        <v>142</v>
      </c>
      <c r="AU949" s="19" t="s">
        <v>91</v>
      </c>
    </row>
    <row r="950" spans="1:65" s="13" customFormat="1">
      <c r="B950" s="196"/>
      <c r="C950" s="197"/>
      <c r="D950" s="189" t="s">
        <v>146</v>
      </c>
      <c r="E950" s="198" t="s">
        <v>35</v>
      </c>
      <c r="F950" s="199" t="s">
        <v>1027</v>
      </c>
      <c r="G950" s="197"/>
      <c r="H950" s="200">
        <v>15295.513000000001</v>
      </c>
      <c r="I950" s="201"/>
      <c r="J950" s="197"/>
      <c r="K950" s="197"/>
      <c r="L950" s="202"/>
      <c r="M950" s="203"/>
      <c r="N950" s="204"/>
      <c r="O950" s="204"/>
      <c r="P950" s="204"/>
      <c r="Q950" s="204"/>
      <c r="R950" s="204"/>
      <c r="S950" s="204"/>
      <c r="T950" s="205"/>
      <c r="AT950" s="206" t="s">
        <v>146</v>
      </c>
      <c r="AU950" s="206" t="s">
        <v>91</v>
      </c>
      <c r="AV950" s="13" t="s">
        <v>91</v>
      </c>
      <c r="AW950" s="13" t="s">
        <v>41</v>
      </c>
      <c r="AX950" s="13" t="s">
        <v>81</v>
      </c>
      <c r="AY950" s="206" t="s">
        <v>133</v>
      </c>
    </row>
    <row r="951" spans="1:65" s="14" customFormat="1">
      <c r="B951" s="207"/>
      <c r="C951" s="208"/>
      <c r="D951" s="189" t="s">
        <v>146</v>
      </c>
      <c r="E951" s="209" t="s">
        <v>35</v>
      </c>
      <c r="F951" s="210" t="s">
        <v>148</v>
      </c>
      <c r="G951" s="208"/>
      <c r="H951" s="211">
        <v>15295.513000000001</v>
      </c>
      <c r="I951" s="212"/>
      <c r="J951" s="208"/>
      <c r="K951" s="208"/>
      <c r="L951" s="213"/>
      <c r="M951" s="214"/>
      <c r="N951" s="215"/>
      <c r="O951" s="215"/>
      <c r="P951" s="215"/>
      <c r="Q951" s="215"/>
      <c r="R951" s="215"/>
      <c r="S951" s="215"/>
      <c r="T951" s="216"/>
      <c r="AT951" s="217" t="s">
        <v>146</v>
      </c>
      <c r="AU951" s="217" t="s">
        <v>91</v>
      </c>
      <c r="AV951" s="14" t="s">
        <v>140</v>
      </c>
      <c r="AW951" s="14" t="s">
        <v>41</v>
      </c>
      <c r="AX951" s="14" t="s">
        <v>89</v>
      </c>
      <c r="AY951" s="217" t="s">
        <v>133</v>
      </c>
    </row>
    <row r="952" spans="1:65" s="2" customFormat="1" ht="16.5" customHeight="1">
      <c r="A952" s="37"/>
      <c r="B952" s="38"/>
      <c r="C952" s="176" t="s">
        <v>1028</v>
      </c>
      <c r="D952" s="176" t="s">
        <v>135</v>
      </c>
      <c r="E952" s="177" t="s">
        <v>1029</v>
      </c>
      <c r="F952" s="178" t="s">
        <v>1030</v>
      </c>
      <c r="G952" s="179" t="s">
        <v>447</v>
      </c>
      <c r="H952" s="180">
        <v>846.50699999999995</v>
      </c>
      <c r="I952" s="181"/>
      <c r="J952" s="182">
        <f>ROUND(I952*H952,2)</f>
        <v>0</v>
      </c>
      <c r="K952" s="178" t="s">
        <v>139</v>
      </c>
      <c r="L952" s="42"/>
      <c r="M952" s="183" t="s">
        <v>35</v>
      </c>
      <c r="N952" s="184" t="s">
        <v>52</v>
      </c>
      <c r="O952" s="67"/>
      <c r="P952" s="185">
        <f>O952*H952</f>
        <v>0</v>
      </c>
      <c r="Q952" s="185">
        <v>0</v>
      </c>
      <c r="R952" s="185">
        <f>Q952*H952</f>
        <v>0</v>
      </c>
      <c r="S952" s="185">
        <v>0</v>
      </c>
      <c r="T952" s="186">
        <f>S952*H952</f>
        <v>0</v>
      </c>
      <c r="U952" s="37"/>
      <c r="V952" s="37"/>
      <c r="W952" s="37"/>
      <c r="X952" s="37"/>
      <c r="Y952" s="37"/>
      <c r="Z952" s="37"/>
      <c r="AA952" s="37"/>
      <c r="AB952" s="37"/>
      <c r="AC952" s="37"/>
      <c r="AD952" s="37"/>
      <c r="AE952" s="37"/>
      <c r="AR952" s="187" t="s">
        <v>140</v>
      </c>
      <c r="AT952" s="187" t="s">
        <v>135</v>
      </c>
      <c r="AU952" s="187" t="s">
        <v>91</v>
      </c>
      <c r="AY952" s="19" t="s">
        <v>133</v>
      </c>
      <c r="BE952" s="188">
        <f>IF(N952="základní",J952,0)</f>
        <v>0</v>
      </c>
      <c r="BF952" s="188">
        <f>IF(N952="snížená",J952,0)</f>
        <v>0</v>
      </c>
      <c r="BG952" s="188">
        <f>IF(N952="zákl. přenesená",J952,0)</f>
        <v>0</v>
      </c>
      <c r="BH952" s="188">
        <f>IF(N952="sníž. přenesená",J952,0)</f>
        <v>0</v>
      </c>
      <c r="BI952" s="188">
        <f>IF(N952="nulová",J952,0)</f>
        <v>0</v>
      </c>
      <c r="BJ952" s="19" t="s">
        <v>89</v>
      </c>
      <c r="BK952" s="188">
        <f>ROUND(I952*H952,2)</f>
        <v>0</v>
      </c>
      <c r="BL952" s="19" t="s">
        <v>140</v>
      </c>
      <c r="BM952" s="187" t="s">
        <v>1031</v>
      </c>
    </row>
    <row r="953" spans="1:65" s="2" customFormat="1">
      <c r="A953" s="37"/>
      <c r="B953" s="38"/>
      <c r="C953" s="39"/>
      <c r="D953" s="189" t="s">
        <v>142</v>
      </c>
      <c r="E953" s="39"/>
      <c r="F953" s="190" t="s">
        <v>1030</v>
      </c>
      <c r="G953" s="39"/>
      <c r="H953" s="39"/>
      <c r="I953" s="191"/>
      <c r="J953" s="39"/>
      <c r="K953" s="39"/>
      <c r="L953" s="42"/>
      <c r="M953" s="192"/>
      <c r="N953" s="193"/>
      <c r="O953" s="67"/>
      <c r="P953" s="67"/>
      <c r="Q953" s="67"/>
      <c r="R953" s="67"/>
      <c r="S953" s="67"/>
      <c r="T953" s="68"/>
      <c r="U953" s="37"/>
      <c r="V953" s="37"/>
      <c r="W953" s="37"/>
      <c r="X953" s="37"/>
      <c r="Y953" s="37"/>
      <c r="Z953" s="37"/>
      <c r="AA953" s="37"/>
      <c r="AB953" s="37"/>
      <c r="AC953" s="37"/>
      <c r="AD953" s="37"/>
      <c r="AE953" s="37"/>
      <c r="AT953" s="19" t="s">
        <v>142</v>
      </c>
      <c r="AU953" s="19" t="s">
        <v>91</v>
      </c>
    </row>
    <row r="954" spans="1:65" s="13" customFormat="1" ht="20.399999999999999">
      <c r="B954" s="196"/>
      <c r="C954" s="197"/>
      <c r="D954" s="189" t="s">
        <v>146</v>
      </c>
      <c r="E954" s="198" t="s">
        <v>35</v>
      </c>
      <c r="F954" s="199" t="s">
        <v>1032</v>
      </c>
      <c r="G954" s="197"/>
      <c r="H954" s="200">
        <v>846.50699999999995</v>
      </c>
      <c r="I954" s="201"/>
      <c r="J954" s="197"/>
      <c r="K954" s="197"/>
      <c r="L954" s="202"/>
      <c r="M954" s="203"/>
      <c r="N954" s="204"/>
      <c r="O954" s="204"/>
      <c r="P954" s="204"/>
      <c r="Q954" s="204"/>
      <c r="R954" s="204"/>
      <c r="S954" s="204"/>
      <c r="T954" s="205"/>
      <c r="AT954" s="206" t="s">
        <v>146</v>
      </c>
      <c r="AU954" s="206" t="s">
        <v>91</v>
      </c>
      <c r="AV954" s="13" t="s">
        <v>91</v>
      </c>
      <c r="AW954" s="13" t="s">
        <v>41</v>
      </c>
      <c r="AX954" s="13" t="s">
        <v>81</v>
      </c>
      <c r="AY954" s="206" t="s">
        <v>133</v>
      </c>
    </row>
    <row r="955" spans="1:65" s="14" customFormat="1">
      <c r="B955" s="207"/>
      <c r="C955" s="208"/>
      <c r="D955" s="189" t="s">
        <v>146</v>
      </c>
      <c r="E955" s="209" t="s">
        <v>35</v>
      </c>
      <c r="F955" s="210" t="s">
        <v>148</v>
      </c>
      <c r="G955" s="208"/>
      <c r="H955" s="211">
        <v>846.50699999999995</v>
      </c>
      <c r="I955" s="212"/>
      <c r="J955" s="208"/>
      <c r="K955" s="208"/>
      <c r="L955" s="213"/>
      <c r="M955" s="214"/>
      <c r="N955" s="215"/>
      <c r="O955" s="215"/>
      <c r="P955" s="215"/>
      <c r="Q955" s="215"/>
      <c r="R955" s="215"/>
      <c r="S955" s="215"/>
      <c r="T955" s="216"/>
      <c r="AT955" s="217" t="s">
        <v>146</v>
      </c>
      <c r="AU955" s="217" t="s">
        <v>91</v>
      </c>
      <c r="AV955" s="14" t="s">
        <v>140</v>
      </c>
      <c r="AW955" s="14" t="s">
        <v>41</v>
      </c>
      <c r="AX955" s="14" t="s">
        <v>89</v>
      </c>
      <c r="AY955" s="217" t="s">
        <v>133</v>
      </c>
    </row>
    <row r="956" spans="1:65" s="2" customFormat="1" ht="24.15" customHeight="1">
      <c r="A956" s="37"/>
      <c r="B956" s="38"/>
      <c r="C956" s="176" t="s">
        <v>717</v>
      </c>
      <c r="D956" s="176" t="s">
        <v>135</v>
      </c>
      <c r="E956" s="177" t="s">
        <v>1033</v>
      </c>
      <c r="F956" s="178" t="s">
        <v>1034</v>
      </c>
      <c r="G956" s="179" t="s">
        <v>447</v>
      </c>
      <c r="H956" s="180">
        <v>24981.953000000001</v>
      </c>
      <c r="I956" s="181"/>
      <c r="J956" s="182">
        <f>ROUND(I956*H956,2)</f>
        <v>0</v>
      </c>
      <c r="K956" s="178" t="s">
        <v>139</v>
      </c>
      <c r="L956" s="42"/>
      <c r="M956" s="183" t="s">
        <v>35</v>
      </c>
      <c r="N956" s="184" t="s">
        <v>52</v>
      </c>
      <c r="O956" s="67"/>
      <c r="P956" s="185">
        <f>O956*H956</f>
        <v>0</v>
      </c>
      <c r="Q956" s="185">
        <v>0</v>
      </c>
      <c r="R956" s="185">
        <f>Q956*H956</f>
        <v>0</v>
      </c>
      <c r="S956" s="185">
        <v>0</v>
      </c>
      <c r="T956" s="186">
        <f>S956*H956</f>
        <v>0</v>
      </c>
      <c r="U956" s="37"/>
      <c r="V956" s="37"/>
      <c r="W956" s="37"/>
      <c r="X956" s="37"/>
      <c r="Y956" s="37"/>
      <c r="Z956" s="37"/>
      <c r="AA956" s="37"/>
      <c r="AB956" s="37"/>
      <c r="AC956" s="37"/>
      <c r="AD956" s="37"/>
      <c r="AE956" s="37"/>
      <c r="AR956" s="187" t="s">
        <v>140</v>
      </c>
      <c r="AT956" s="187" t="s">
        <v>135</v>
      </c>
      <c r="AU956" s="187" t="s">
        <v>91</v>
      </c>
      <c r="AY956" s="19" t="s">
        <v>133</v>
      </c>
      <c r="BE956" s="188">
        <f>IF(N956="základní",J956,0)</f>
        <v>0</v>
      </c>
      <c r="BF956" s="188">
        <f>IF(N956="snížená",J956,0)</f>
        <v>0</v>
      </c>
      <c r="BG956" s="188">
        <f>IF(N956="zákl. přenesená",J956,0)</f>
        <v>0</v>
      </c>
      <c r="BH956" s="188">
        <f>IF(N956="sníž. přenesená",J956,0)</f>
        <v>0</v>
      </c>
      <c r="BI956" s="188">
        <f>IF(N956="nulová",J956,0)</f>
        <v>0</v>
      </c>
      <c r="BJ956" s="19" t="s">
        <v>89</v>
      </c>
      <c r="BK956" s="188">
        <f>ROUND(I956*H956,2)</f>
        <v>0</v>
      </c>
      <c r="BL956" s="19" t="s">
        <v>140</v>
      </c>
      <c r="BM956" s="187" t="s">
        <v>1035</v>
      </c>
    </row>
    <row r="957" spans="1:65" s="2" customFormat="1">
      <c r="A957" s="37"/>
      <c r="B957" s="38"/>
      <c r="C957" s="39"/>
      <c r="D957" s="189" t="s">
        <v>142</v>
      </c>
      <c r="E957" s="39"/>
      <c r="F957" s="190" t="s">
        <v>1034</v>
      </c>
      <c r="G957" s="39"/>
      <c r="H957" s="39"/>
      <c r="I957" s="191"/>
      <c r="J957" s="39"/>
      <c r="K957" s="39"/>
      <c r="L957" s="42"/>
      <c r="M957" s="192"/>
      <c r="N957" s="193"/>
      <c r="O957" s="67"/>
      <c r="P957" s="67"/>
      <c r="Q957" s="67"/>
      <c r="R957" s="67"/>
      <c r="S957" s="67"/>
      <c r="T957" s="68"/>
      <c r="U957" s="37"/>
      <c r="V957" s="37"/>
      <c r="W957" s="37"/>
      <c r="X957" s="37"/>
      <c r="Y957" s="37"/>
      <c r="Z957" s="37"/>
      <c r="AA957" s="37"/>
      <c r="AB957" s="37"/>
      <c r="AC957" s="37"/>
      <c r="AD957" s="37"/>
      <c r="AE957" s="37"/>
      <c r="AT957" s="19" t="s">
        <v>142</v>
      </c>
      <c r="AU957" s="19" t="s">
        <v>91</v>
      </c>
    </row>
    <row r="958" spans="1:65" s="13" customFormat="1">
      <c r="B958" s="196"/>
      <c r="C958" s="197"/>
      <c r="D958" s="189" t="s">
        <v>146</v>
      </c>
      <c r="E958" s="198" t="s">
        <v>35</v>
      </c>
      <c r="F958" s="199" t="s">
        <v>1036</v>
      </c>
      <c r="G958" s="197"/>
      <c r="H958" s="200">
        <v>3065.384</v>
      </c>
      <c r="I958" s="201"/>
      <c r="J958" s="197"/>
      <c r="K958" s="197"/>
      <c r="L958" s="202"/>
      <c r="M958" s="203"/>
      <c r="N958" s="204"/>
      <c r="O958" s="204"/>
      <c r="P958" s="204"/>
      <c r="Q958" s="204"/>
      <c r="R958" s="204"/>
      <c r="S958" s="204"/>
      <c r="T958" s="205"/>
      <c r="AT958" s="206" t="s">
        <v>146</v>
      </c>
      <c r="AU958" s="206" t="s">
        <v>91</v>
      </c>
      <c r="AV958" s="13" t="s">
        <v>91</v>
      </c>
      <c r="AW958" s="13" t="s">
        <v>41</v>
      </c>
      <c r="AX958" s="13" t="s">
        <v>81</v>
      </c>
      <c r="AY958" s="206" t="s">
        <v>133</v>
      </c>
    </row>
    <row r="959" spans="1:65" s="13" customFormat="1">
      <c r="B959" s="196"/>
      <c r="C959" s="197"/>
      <c r="D959" s="189" t="s">
        <v>146</v>
      </c>
      <c r="E959" s="198" t="s">
        <v>35</v>
      </c>
      <c r="F959" s="199" t="s">
        <v>1037</v>
      </c>
      <c r="G959" s="197"/>
      <c r="H959" s="200">
        <v>126.45</v>
      </c>
      <c r="I959" s="201"/>
      <c r="J959" s="197"/>
      <c r="K959" s="197"/>
      <c r="L959" s="202"/>
      <c r="M959" s="203"/>
      <c r="N959" s="204"/>
      <c r="O959" s="204"/>
      <c r="P959" s="204"/>
      <c r="Q959" s="204"/>
      <c r="R959" s="204"/>
      <c r="S959" s="204"/>
      <c r="T959" s="205"/>
      <c r="AT959" s="206" t="s">
        <v>146</v>
      </c>
      <c r="AU959" s="206" t="s">
        <v>91</v>
      </c>
      <c r="AV959" s="13" t="s">
        <v>91</v>
      </c>
      <c r="AW959" s="13" t="s">
        <v>41</v>
      </c>
      <c r="AX959" s="13" t="s">
        <v>81</v>
      </c>
      <c r="AY959" s="206" t="s">
        <v>133</v>
      </c>
    </row>
    <row r="960" spans="1:65" s="13" customFormat="1">
      <c r="B960" s="196"/>
      <c r="C960" s="197"/>
      <c r="D960" s="189" t="s">
        <v>146</v>
      </c>
      <c r="E960" s="198" t="s">
        <v>35</v>
      </c>
      <c r="F960" s="199" t="s">
        <v>1038</v>
      </c>
      <c r="G960" s="197"/>
      <c r="H960" s="200">
        <v>21790.118999999999</v>
      </c>
      <c r="I960" s="201"/>
      <c r="J960" s="197"/>
      <c r="K960" s="197"/>
      <c r="L960" s="202"/>
      <c r="M960" s="203"/>
      <c r="N960" s="204"/>
      <c r="O960" s="204"/>
      <c r="P960" s="204"/>
      <c r="Q960" s="204"/>
      <c r="R960" s="204"/>
      <c r="S960" s="204"/>
      <c r="T960" s="205"/>
      <c r="AT960" s="206" t="s">
        <v>146</v>
      </c>
      <c r="AU960" s="206" t="s">
        <v>91</v>
      </c>
      <c r="AV960" s="13" t="s">
        <v>91</v>
      </c>
      <c r="AW960" s="13" t="s">
        <v>41</v>
      </c>
      <c r="AX960" s="13" t="s">
        <v>81</v>
      </c>
      <c r="AY960" s="206" t="s">
        <v>133</v>
      </c>
    </row>
    <row r="961" spans="1:65" s="14" customFormat="1">
      <c r="B961" s="207"/>
      <c r="C961" s="208"/>
      <c r="D961" s="189" t="s">
        <v>146</v>
      </c>
      <c r="E961" s="209" t="s">
        <v>35</v>
      </c>
      <c r="F961" s="210" t="s">
        <v>148</v>
      </c>
      <c r="G961" s="208"/>
      <c r="H961" s="211">
        <v>24981.953000000001</v>
      </c>
      <c r="I961" s="212"/>
      <c r="J961" s="208"/>
      <c r="K961" s="208"/>
      <c r="L961" s="213"/>
      <c r="M961" s="214"/>
      <c r="N961" s="215"/>
      <c r="O961" s="215"/>
      <c r="P961" s="215"/>
      <c r="Q961" s="215"/>
      <c r="R961" s="215"/>
      <c r="S961" s="215"/>
      <c r="T961" s="216"/>
      <c r="AT961" s="217" t="s">
        <v>146</v>
      </c>
      <c r="AU961" s="217" t="s">
        <v>91</v>
      </c>
      <c r="AV961" s="14" t="s">
        <v>140</v>
      </c>
      <c r="AW961" s="14" t="s">
        <v>41</v>
      </c>
      <c r="AX961" s="14" t="s">
        <v>89</v>
      </c>
      <c r="AY961" s="217" t="s">
        <v>133</v>
      </c>
    </row>
    <row r="962" spans="1:65" s="2" customFormat="1" ht="24.15" customHeight="1">
      <c r="A962" s="37"/>
      <c r="B962" s="38"/>
      <c r="C962" s="176" t="s">
        <v>1039</v>
      </c>
      <c r="D962" s="176" t="s">
        <v>135</v>
      </c>
      <c r="E962" s="177" t="s">
        <v>1040</v>
      </c>
      <c r="F962" s="178" t="s">
        <v>1041</v>
      </c>
      <c r="G962" s="179" t="s">
        <v>447</v>
      </c>
      <c r="H962" s="180">
        <v>805.02700000000004</v>
      </c>
      <c r="I962" s="181"/>
      <c r="J962" s="182">
        <f>ROUND(I962*H962,2)</f>
        <v>0</v>
      </c>
      <c r="K962" s="178" t="s">
        <v>139</v>
      </c>
      <c r="L962" s="42"/>
      <c r="M962" s="183" t="s">
        <v>35</v>
      </c>
      <c r="N962" s="184" t="s">
        <v>52</v>
      </c>
      <c r="O962" s="67"/>
      <c r="P962" s="185">
        <f>O962*H962</f>
        <v>0</v>
      </c>
      <c r="Q962" s="185">
        <v>0</v>
      </c>
      <c r="R962" s="185">
        <f>Q962*H962</f>
        <v>0</v>
      </c>
      <c r="S962" s="185">
        <v>0</v>
      </c>
      <c r="T962" s="186">
        <f>S962*H962</f>
        <v>0</v>
      </c>
      <c r="U962" s="37"/>
      <c r="V962" s="37"/>
      <c r="W962" s="37"/>
      <c r="X962" s="37"/>
      <c r="Y962" s="37"/>
      <c r="Z962" s="37"/>
      <c r="AA962" s="37"/>
      <c r="AB962" s="37"/>
      <c r="AC962" s="37"/>
      <c r="AD962" s="37"/>
      <c r="AE962" s="37"/>
      <c r="AR962" s="187" t="s">
        <v>140</v>
      </c>
      <c r="AT962" s="187" t="s">
        <v>135</v>
      </c>
      <c r="AU962" s="187" t="s">
        <v>91</v>
      </c>
      <c r="AY962" s="19" t="s">
        <v>133</v>
      </c>
      <c r="BE962" s="188">
        <f>IF(N962="základní",J962,0)</f>
        <v>0</v>
      </c>
      <c r="BF962" s="188">
        <f>IF(N962="snížená",J962,0)</f>
        <v>0</v>
      </c>
      <c r="BG962" s="188">
        <f>IF(N962="zákl. přenesená",J962,0)</f>
        <v>0</v>
      </c>
      <c r="BH962" s="188">
        <f>IF(N962="sníž. přenesená",J962,0)</f>
        <v>0</v>
      </c>
      <c r="BI962" s="188">
        <f>IF(N962="nulová",J962,0)</f>
        <v>0</v>
      </c>
      <c r="BJ962" s="19" t="s">
        <v>89</v>
      </c>
      <c r="BK962" s="188">
        <f>ROUND(I962*H962,2)</f>
        <v>0</v>
      </c>
      <c r="BL962" s="19" t="s">
        <v>140</v>
      </c>
      <c r="BM962" s="187" t="s">
        <v>1042</v>
      </c>
    </row>
    <row r="963" spans="1:65" s="2" customFormat="1" ht="19.2">
      <c r="A963" s="37"/>
      <c r="B963" s="38"/>
      <c r="C963" s="39"/>
      <c r="D963" s="189" t="s">
        <v>142</v>
      </c>
      <c r="E963" s="39"/>
      <c r="F963" s="190" t="s">
        <v>1041</v>
      </c>
      <c r="G963" s="39"/>
      <c r="H963" s="39"/>
      <c r="I963" s="191"/>
      <c r="J963" s="39"/>
      <c r="K963" s="39"/>
      <c r="L963" s="42"/>
      <c r="M963" s="192"/>
      <c r="N963" s="193"/>
      <c r="O963" s="67"/>
      <c r="P963" s="67"/>
      <c r="Q963" s="67"/>
      <c r="R963" s="67"/>
      <c r="S963" s="67"/>
      <c r="T963" s="68"/>
      <c r="U963" s="37"/>
      <c r="V963" s="37"/>
      <c r="W963" s="37"/>
      <c r="X963" s="37"/>
      <c r="Y963" s="37"/>
      <c r="Z963" s="37"/>
      <c r="AA963" s="37"/>
      <c r="AB963" s="37"/>
      <c r="AC963" s="37"/>
      <c r="AD963" s="37"/>
      <c r="AE963" s="37"/>
      <c r="AT963" s="19" t="s">
        <v>142</v>
      </c>
      <c r="AU963" s="19" t="s">
        <v>91</v>
      </c>
    </row>
    <row r="964" spans="1:65" s="13" customFormat="1">
      <c r="B964" s="196"/>
      <c r="C964" s="197"/>
      <c r="D964" s="189" t="s">
        <v>146</v>
      </c>
      <c r="E964" s="198" t="s">
        <v>35</v>
      </c>
      <c r="F964" s="199" t="s">
        <v>1043</v>
      </c>
      <c r="G964" s="197"/>
      <c r="H964" s="200">
        <v>805.02700000000004</v>
      </c>
      <c r="I964" s="201"/>
      <c r="J964" s="197"/>
      <c r="K964" s="197"/>
      <c r="L964" s="202"/>
      <c r="M964" s="203"/>
      <c r="N964" s="204"/>
      <c r="O964" s="204"/>
      <c r="P964" s="204"/>
      <c r="Q964" s="204"/>
      <c r="R964" s="204"/>
      <c r="S964" s="204"/>
      <c r="T964" s="205"/>
      <c r="AT964" s="206" t="s">
        <v>146</v>
      </c>
      <c r="AU964" s="206" t="s">
        <v>91</v>
      </c>
      <c r="AV964" s="13" t="s">
        <v>91</v>
      </c>
      <c r="AW964" s="13" t="s">
        <v>41</v>
      </c>
      <c r="AX964" s="13" t="s">
        <v>81</v>
      </c>
      <c r="AY964" s="206" t="s">
        <v>133</v>
      </c>
    </row>
    <row r="965" spans="1:65" s="14" customFormat="1">
      <c r="B965" s="207"/>
      <c r="C965" s="208"/>
      <c r="D965" s="189" t="s">
        <v>146</v>
      </c>
      <c r="E965" s="209" t="s">
        <v>35</v>
      </c>
      <c r="F965" s="210" t="s">
        <v>148</v>
      </c>
      <c r="G965" s="208"/>
      <c r="H965" s="211">
        <v>805.02700000000004</v>
      </c>
      <c r="I965" s="212"/>
      <c r="J965" s="208"/>
      <c r="K965" s="208"/>
      <c r="L965" s="213"/>
      <c r="M965" s="214"/>
      <c r="N965" s="215"/>
      <c r="O965" s="215"/>
      <c r="P965" s="215"/>
      <c r="Q965" s="215"/>
      <c r="R965" s="215"/>
      <c r="S965" s="215"/>
      <c r="T965" s="216"/>
      <c r="AT965" s="217" t="s">
        <v>146</v>
      </c>
      <c r="AU965" s="217" t="s">
        <v>91</v>
      </c>
      <c r="AV965" s="14" t="s">
        <v>140</v>
      </c>
      <c r="AW965" s="14" t="s">
        <v>41</v>
      </c>
      <c r="AX965" s="14" t="s">
        <v>89</v>
      </c>
      <c r="AY965" s="217" t="s">
        <v>133</v>
      </c>
    </row>
    <row r="966" spans="1:65" s="2" customFormat="1" ht="24.15" customHeight="1">
      <c r="A966" s="37"/>
      <c r="B966" s="38"/>
      <c r="C966" s="176" t="s">
        <v>721</v>
      </c>
      <c r="D966" s="176" t="s">
        <v>135</v>
      </c>
      <c r="E966" s="177" t="s">
        <v>1044</v>
      </c>
      <c r="F966" s="178" t="s">
        <v>1045</v>
      </c>
      <c r="G966" s="179" t="s">
        <v>447</v>
      </c>
      <c r="H966" s="180">
        <v>846.50699999999995</v>
      </c>
      <c r="I966" s="181"/>
      <c r="J966" s="182">
        <f>ROUND(I966*H966,2)</f>
        <v>0</v>
      </c>
      <c r="K966" s="178" t="s">
        <v>139</v>
      </c>
      <c r="L966" s="42"/>
      <c r="M966" s="183" t="s">
        <v>35</v>
      </c>
      <c r="N966" s="184" t="s">
        <v>52</v>
      </c>
      <c r="O966" s="67"/>
      <c r="P966" s="185">
        <f>O966*H966</f>
        <v>0</v>
      </c>
      <c r="Q966" s="185">
        <v>0</v>
      </c>
      <c r="R966" s="185">
        <f>Q966*H966</f>
        <v>0</v>
      </c>
      <c r="S966" s="185">
        <v>0</v>
      </c>
      <c r="T966" s="186">
        <f>S966*H966</f>
        <v>0</v>
      </c>
      <c r="U966" s="37"/>
      <c r="V966" s="37"/>
      <c r="W966" s="37"/>
      <c r="X966" s="37"/>
      <c r="Y966" s="37"/>
      <c r="Z966" s="37"/>
      <c r="AA966" s="37"/>
      <c r="AB966" s="37"/>
      <c r="AC966" s="37"/>
      <c r="AD966" s="37"/>
      <c r="AE966" s="37"/>
      <c r="AR966" s="187" t="s">
        <v>140</v>
      </c>
      <c r="AT966" s="187" t="s">
        <v>135</v>
      </c>
      <c r="AU966" s="187" t="s">
        <v>91</v>
      </c>
      <c r="AY966" s="19" t="s">
        <v>133</v>
      </c>
      <c r="BE966" s="188">
        <f>IF(N966="základní",J966,0)</f>
        <v>0</v>
      </c>
      <c r="BF966" s="188">
        <f>IF(N966="snížená",J966,0)</f>
        <v>0</v>
      </c>
      <c r="BG966" s="188">
        <f>IF(N966="zákl. přenesená",J966,0)</f>
        <v>0</v>
      </c>
      <c r="BH966" s="188">
        <f>IF(N966="sníž. přenesená",J966,0)</f>
        <v>0</v>
      </c>
      <c r="BI966" s="188">
        <f>IF(N966="nulová",J966,0)</f>
        <v>0</v>
      </c>
      <c r="BJ966" s="19" t="s">
        <v>89</v>
      </c>
      <c r="BK966" s="188">
        <f>ROUND(I966*H966,2)</f>
        <v>0</v>
      </c>
      <c r="BL966" s="19" t="s">
        <v>140</v>
      </c>
      <c r="BM966" s="187" t="s">
        <v>1046</v>
      </c>
    </row>
    <row r="967" spans="1:65" s="2" customFormat="1" ht="19.2">
      <c r="A967" s="37"/>
      <c r="B967" s="38"/>
      <c r="C967" s="39"/>
      <c r="D967" s="189" t="s">
        <v>142</v>
      </c>
      <c r="E967" s="39"/>
      <c r="F967" s="190" t="s">
        <v>1045</v>
      </c>
      <c r="G967" s="39"/>
      <c r="H967" s="39"/>
      <c r="I967" s="191"/>
      <c r="J967" s="39"/>
      <c r="K967" s="39"/>
      <c r="L967" s="42"/>
      <c r="M967" s="192"/>
      <c r="N967" s="193"/>
      <c r="O967" s="67"/>
      <c r="P967" s="67"/>
      <c r="Q967" s="67"/>
      <c r="R967" s="67"/>
      <c r="S967" s="67"/>
      <c r="T967" s="68"/>
      <c r="U967" s="37"/>
      <c r="V967" s="37"/>
      <c r="W967" s="37"/>
      <c r="X967" s="37"/>
      <c r="Y967" s="37"/>
      <c r="Z967" s="37"/>
      <c r="AA967" s="37"/>
      <c r="AB967" s="37"/>
      <c r="AC967" s="37"/>
      <c r="AD967" s="37"/>
      <c r="AE967" s="37"/>
      <c r="AT967" s="19" t="s">
        <v>142</v>
      </c>
      <c r="AU967" s="19" t="s">
        <v>91</v>
      </c>
    </row>
    <row r="968" spans="1:65" s="13" customFormat="1">
      <c r="B968" s="196"/>
      <c r="C968" s="197"/>
      <c r="D968" s="189" t="s">
        <v>146</v>
      </c>
      <c r="E968" s="198" t="s">
        <v>35</v>
      </c>
      <c r="F968" s="199" t="s">
        <v>1047</v>
      </c>
      <c r="G968" s="197"/>
      <c r="H968" s="200">
        <v>846.50699999999995</v>
      </c>
      <c r="I968" s="201"/>
      <c r="J968" s="197"/>
      <c r="K968" s="197"/>
      <c r="L968" s="202"/>
      <c r="M968" s="203"/>
      <c r="N968" s="204"/>
      <c r="O968" s="204"/>
      <c r="P968" s="204"/>
      <c r="Q968" s="204"/>
      <c r="R968" s="204"/>
      <c r="S968" s="204"/>
      <c r="T968" s="205"/>
      <c r="AT968" s="206" t="s">
        <v>146</v>
      </c>
      <c r="AU968" s="206" t="s">
        <v>91</v>
      </c>
      <c r="AV968" s="13" t="s">
        <v>91</v>
      </c>
      <c r="AW968" s="13" t="s">
        <v>41</v>
      </c>
      <c r="AX968" s="13" t="s">
        <v>81</v>
      </c>
      <c r="AY968" s="206" t="s">
        <v>133</v>
      </c>
    </row>
    <row r="969" spans="1:65" s="14" customFormat="1">
      <c r="B969" s="207"/>
      <c r="C969" s="208"/>
      <c r="D969" s="189" t="s">
        <v>146</v>
      </c>
      <c r="E969" s="209" t="s">
        <v>35</v>
      </c>
      <c r="F969" s="210" t="s">
        <v>148</v>
      </c>
      <c r="G969" s="208"/>
      <c r="H969" s="211">
        <v>846.50699999999995</v>
      </c>
      <c r="I969" s="212"/>
      <c r="J969" s="208"/>
      <c r="K969" s="208"/>
      <c r="L969" s="213"/>
      <c r="M969" s="214"/>
      <c r="N969" s="215"/>
      <c r="O969" s="215"/>
      <c r="P969" s="215"/>
      <c r="Q969" s="215"/>
      <c r="R969" s="215"/>
      <c r="S969" s="215"/>
      <c r="T969" s="216"/>
      <c r="AT969" s="217" t="s">
        <v>146</v>
      </c>
      <c r="AU969" s="217" t="s">
        <v>91</v>
      </c>
      <c r="AV969" s="14" t="s">
        <v>140</v>
      </c>
      <c r="AW969" s="14" t="s">
        <v>41</v>
      </c>
      <c r="AX969" s="14" t="s">
        <v>89</v>
      </c>
      <c r="AY969" s="217" t="s">
        <v>133</v>
      </c>
    </row>
    <row r="970" spans="1:65" s="2" customFormat="1" ht="37.950000000000003" customHeight="1">
      <c r="A970" s="37"/>
      <c r="B970" s="38"/>
      <c r="C970" s="176" t="s">
        <v>1048</v>
      </c>
      <c r="D970" s="176" t="s">
        <v>135</v>
      </c>
      <c r="E970" s="177" t="s">
        <v>1049</v>
      </c>
      <c r="F970" s="178" t="s">
        <v>1050</v>
      </c>
      <c r="G970" s="179" t="s">
        <v>447</v>
      </c>
      <c r="H970" s="180">
        <v>158.33600000000001</v>
      </c>
      <c r="I970" s="181"/>
      <c r="J970" s="182">
        <f>ROUND(I970*H970,2)</f>
        <v>0</v>
      </c>
      <c r="K970" s="178" t="s">
        <v>139</v>
      </c>
      <c r="L970" s="42"/>
      <c r="M970" s="183" t="s">
        <v>35</v>
      </c>
      <c r="N970" s="184" t="s">
        <v>52</v>
      </c>
      <c r="O970" s="67"/>
      <c r="P970" s="185">
        <f>O970*H970</f>
        <v>0</v>
      </c>
      <c r="Q970" s="185">
        <v>0</v>
      </c>
      <c r="R970" s="185">
        <f>Q970*H970</f>
        <v>0</v>
      </c>
      <c r="S970" s="185">
        <v>0</v>
      </c>
      <c r="T970" s="186">
        <f>S970*H970</f>
        <v>0</v>
      </c>
      <c r="U970" s="37"/>
      <c r="V970" s="37"/>
      <c r="W970" s="37"/>
      <c r="X970" s="37"/>
      <c r="Y970" s="37"/>
      <c r="Z970" s="37"/>
      <c r="AA970" s="37"/>
      <c r="AB970" s="37"/>
      <c r="AC970" s="37"/>
      <c r="AD970" s="37"/>
      <c r="AE970" s="37"/>
      <c r="AR970" s="187" t="s">
        <v>140</v>
      </c>
      <c r="AT970" s="187" t="s">
        <v>135</v>
      </c>
      <c r="AU970" s="187" t="s">
        <v>91</v>
      </c>
      <c r="AY970" s="19" t="s">
        <v>133</v>
      </c>
      <c r="BE970" s="188">
        <f>IF(N970="základní",J970,0)</f>
        <v>0</v>
      </c>
      <c r="BF970" s="188">
        <f>IF(N970="snížená",J970,0)</f>
        <v>0</v>
      </c>
      <c r="BG970" s="188">
        <f>IF(N970="zákl. přenesená",J970,0)</f>
        <v>0</v>
      </c>
      <c r="BH970" s="188">
        <f>IF(N970="sníž. přenesená",J970,0)</f>
        <v>0</v>
      </c>
      <c r="BI970" s="188">
        <f>IF(N970="nulová",J970,0)</f>
        <v>0</v>
      </c>
      <c r="BJ970" s="19" t="s">
        <v>89</v>
      </c>
      <c r="BK970" s="188">
        <f>ROUND(I970*H970,2)</f>
        <v>0</v>
      </c>
      <c r="BL970" s="19" t="s">
        <v>140</v>
      </c>
      <c r="BM970" s="187" t="s">
        <v>1051</v>
      </c>
    </row>
    <row r="971" spans="1:65" s="2" customFormat="1" ht="28.8">
      <c r="A971" s="37"/>
      <c r="B971" s="38"/>
      <c r="C971" s="39"/>
      <c r="D971" s="189" t="s">
        <v>142</v>
      </c>
      <c r="E971" s="39"/>
      <c r="F971" s="190" t="s">
        <v>1052</v>
      </c>
      <c r="G971" s="39"/>
      <c r="H971" s="39"/>
      <c r="I971" s="191"/>
      <c r="J971" s="39"/>
      <c r="K971" s="39"/>
      <c r="L971" s="42"/>
      <c r="M971" s="192"/>
      <c r="N971" s="193"/>
      <c r="O971" s="67"/>
      <c r="P971" s="67"/>
      <c r="Q971" s="67"/>
      <c r="R971" s="67"/>
      <c r="S971" s="67"/>
      <c r="T971" s="68"/>
      <c r="U971" s="37"/>
      <c r="V971" s="37"/>
      <c r="W971" s="37"/>
      <c r="X971" s="37"/>
      <c r="Y971" s="37"/>
      <c r="Z971" s="37"/>
      <c r="AA971" s="37"/>
      <c r="AB971" s="37"/>
      <c r="AC971" s="37"/>
      <c r="AD971" s="37"/>
      <c r="AE971" s="37"/>
      <c r="AT971" s="19" t="s">
        <v>142</v>
      </c>
      <c r="AU971" s="19" t="s">
        <v>91</v>
      </c>
    </row>
    <row r="972" spans="1:65" s="2" customFormat="1">
      <c r="A972" s="37"/>
      <c r="B972" s="38"/>
      <c r="C972" s="39"/>
      <c r="D972" s="194" t="s">
        <v>144</v>
      </c>
      <c r="E972" s="39"/>
      <c r="F972" s="195" t="s">
        <v>1053</v>
      </c>
      <c r="G972" s="39"/>
      <c r="H972" s="39"/>
      <c r="I972" s="191"/>
      <c r="J972" s="39"/>
      <c r="K972" s="39"/>
      <c r="L972" s="42"/>
      <c r="M972" s="192"/>
      <c r="N972" s="193"/>
      <c r="O972" s="67"/>
      <c r="P972" s="67"/>
      <c r="Q972" s="67"/>
      <c r="R972" s="67"/>
      <c r="S972" s="67"/>
      <c r="T972" s="68"/>
      <c r="U972" s="37"/>
      <c r="V972" s="37"/>
      <c r="W972" s="37"/>
      <c r="X972" s="37"/>
      <c r="Y972" s="37"/>
      <c r="Z972" s="37"/>
      <c r="AA972" s="37"/>
      <c r="AB972" s="37"/>
      <c r="AC972" s="37"/>
      <c r="AD972" s="37"/>
      <c r="AE972" s="37"/>
      <c r="AT972" s="19" t="s">
        <v>144</v>
      </c>
      <c r="AU972" s="19" t="s">
        <v>91</v>
      </c>
    </row>
    <row r="973" spans="1:65" s="13" customFormat="1">
      <c r="B973" s="196"/>
      <c r="C973" s="197"/>
      <c r="D973" s="189" t="s">
        <v>146</v>
      </c>
      <c r="E973" s="198" t="s">
        <v>35</v>
      </c>
      <c r="F973" s="199" t="s">
        <v>1054</v>
      </c>
      <c r="G973" s="197"/>
      <c r="H973" s="200">
        <v>158.33600000000001</v>
      </c>
      <c r="I973" s="201"/>
      <c r="J973" s="197"/>
      <c r="K973" s="197"/>
      <c r="L973" s="202"/>
      <c r="M973" s="203"/>
      <c r="N973" s="204"/>
      <c r="O973" s="204"/>
      <c r="P973" s="204"/>
      <c r="Q973" s="204"/>
      <c r="R973" s="204"/>
      <c r="S973" s="204"/>
      <c r="T973" s="205"/>
      <c r="AT973" s="206" t="s">
        <v>146</v>
      </c>
      <c r="AU973" s="206" t="s">
        <v>91</v>
      </c>
      <c r="AV973" s="13" t="s">
        <v>91</v>
      </c>
      <c r="AW973" s="13" t="s">
        <v>41</v>
      </c>
      <c r="AX973" s="13" t="s">
        <v>81</v>
      </c>
      <c r="AY973" s="206" t="s">
        <v>133</v>
      </c>
    </row>
    <row r="974" spans="1:65" s="14" customFormat="1">
      <c r="B974" s="207"/>
      <c r="C974" s="208"/>
      <c r="D974" s="189" t="s">
        <v>146</v>
      </c>
      <c r="E974" s="209" t="s">
        <v>35</v>
      </c>
      <c r="F974" s="210" t="s">
        <v>148</v>
      </c>
      <c r="G974" s="208"/>
      <c r="H974" s="211">
        <v>158.33600000000001</v>
      </c>
      <c r="I974" s="212"/>
      <c r="J974" s="208"/>
      <c r="K974" s="208"/>
      <c r="L974" s="213"/>
      <c r="M974" s="214"/>
      <c r="N974" s="215"/>
      <c r="O974" s="215"/>
      <c r="P974" s="215"/>
      <c r="Q974" s="215"/>
      <c r="R974" s="215"/>
      <c r="S974" s="215"/>
      <c r="T974" s="216"/>
      <c r="AT974" s="217" t="s">
        <v>146</v>
      </c>
      <c r="AU974" s="217" t="s">
        <v>91</v>
      </c>
      <c r="AV974" s="14" t="s">
        <v>140</v>
      </c>
      <c r="AW974" s="14" t="s">
        <v>41</v>
      </c>
      <c r="AX974" s="14" t="s">
        <v>89</v>
      </c>
      <c r="AY974" s="217" t="s">
        <v>133</v>
      </c>
    </row>
    <row r="975" spans="1:65" s="2" customFormat="1" ht="44.25" customHeight="1">
      <c r="A975" s="37"/>
      <c r="B975" s="38"/>
      <c r="C975" s="176" t="s">
        <v>726</v>
      </c>
      <c r="D975" s="176" t="s">
        <v>135</v>
      </c>
      <c r="E975" s="177" t="s">
        <v>1055</v>
      </c>
      <c r="F975" s="178" t="s">
        <v>449</v>
      </c>
      <c r="G975" s="179" t="s">
        <v>447</v>
      </c>
      <c r="H975" s="180">
        <v>805.02700000000004</v>
      </c>
      <c r="I975" s="181"/>
      <c r="J975" s="182">
        <f>ROUND(I975*H975,2)</f>
        <v>0</v>
      </c>
      <c r="K975" s="178" t="s">
        <v>139</v>
      </c>
      <c r="L975" s="42"/>
      <c r="M975" s="183" t="s">
        <v>35</v>
      </c>
      <c r="N975" s="184" t="s">
        <v>52</v>
      </c>
      <c r="O975" s="67"/>
      <c r="P975" s="185">
        <f>O975*H975</f>
        <v>0</v>
      </c>
      <c r="Q975" s="185">
        <v>0</v>
      </c>
      <c r="R975" s="185">
        <f>Q975*H975</f>
        <v>0</v>
      </c>
      <c r="S975" s="185">
        <v>0</v>
      </c>
      <c r="T975" s="186">
        <f>S975*H975</f>
        <v>0</v>
      </c>
      <c r="U975" s="37"/>
      <c r="V975" s="37"/>
      <c r="W975" s="37"/>
      <c r="X975" s="37"/>
      <c r="Y975" s="37"/>
      <c r="Z975" s="37"/>
      <c r="AA975" s="37"/>
      <c r="AB975" s="37"/>
      <c r="AC975" s="37"/>
      <c r="AD975" s="37"/>
      <c r="AE975" s="37"/>
      <c r="AR975" s="187" t="s">
        <v>140</v>
      </c>
      <c r="AT975" s="187" t="s">
        <v>135</v>
      </c>
      <c r="AU975" s="187" t="s">
        <v>91</v>
      </c>
      <c r="AY975" s="19" t="s">
        <v>133</v>
      </c>
      <c r="BE975" s="188">
        <f>IF(N975="základní",J975,0)</f>
        <v>0</v>
      </c>
      <c r="BF975" s="188">
        <f>IF(N975="snížená",J975,0)</f>
        <v>0</v>
      </c>
      <c r="BG975" s="188">
        <f>IF(N975="zákl. přenesená",J975,0)</f>
        <v>0</v>
      </c>
      <c r="BH975" s="188">
        <f>IF(N975="sníž. přenesená",J975,0)</f>
        <v>0</v>
      </c>
      <c r="BI975" s="188">
        <f>IF(N975="nulová",J975,0)</f>
        <v>0</v>
      </c>
      <c r="BJ975" s="19" t="s">
        <v>89</v>
      </c>
      <c r="BK975" s="188">
        <f>ROUND(I975*H975,2)</f>
        <v>0</v>
      </c>
      <c r="BL975" s="19" t="s">
        <v>140</v>
      </c>
      <c r="BM975" s="187" t="s">
        <v>1056</v>
      </c>
    </row>
    <row r="976" spans="1:65" s="2" customFormat="1" ht="28.8">
      <c r="A976" s="37"/>
      <c r="B976" s="38"/>
      <c r="C976" s="39"/>
      <c r="D976" s="189" t="s">
        <v>142</v>
      </c>
      <c r="E976" s="39"/>
      <c r="F976" s="190" t="s">
        <v>449</v>
      </c>
      <c r="G976" s="39"/>
      <c r="H976" s="39"/>
      <c r="I976" s="191"/>
      <c r="J976" s="39"/>
      <c r="K976" s="39"/>
      <c r="L976" s="42"/>
      <c r="M976" s="192"/>
      <c r="N976" s="193"/>
      <c r="O976" s="67"/>
      <c r="P976" s="67"/>
      <c r="Q976" s="67"/>
      <c r="R976" s="67"/>
      <c r="S976" s="67"/>
      <c r="T976" s="68"/>
      <c r="U976" s="37"/>
      <c r="V976" s="37"/>
      <c r="W976" s="37"/>
      <c r="X976" s="37"/>
      <c r="Y976" s="37"/>
      <c r="Z976" s="37"/>
      <c r="AA976" s="37"/>
      <c r="AB976" s="37"/>
      <c r="AC976" s="37"/>
      <c r="AD976" s="37"/>
      <c r="AE976" s="37"/>
      <c r="AT976" s="19" t="s">
        <v>142</v>
      </c>
      <c r="AU976" s="19" t="s">
        <v>91</v>
      </c>
    </row>
    <row r="977" spans="1:65" s="2" customFormat="1">
      <c r="A977" s="37"/>
      <c r="B977" s="38"/>
      <c r="C977" s="39"/>
      <c r="D977" s="194" t="s">
        <v>144</v>
      </c>
      <c r="E977" s="39"/>
      <c r="F977" s="195" t="s">
        <v>1057</v>
      </c>
      <c r="G977" s="39"/>
      <c r="H977" s="39"/>
      <c r="I977" s="191"/>
      <c r="J977" s="39"/>
      <c r="K977" s="39"/>
      <c r="L977" s="42"/>
      <c r="M977" s="192"/>
      <c r="N977" s="193"/>
      <c r="O977" s="67"/>
      <c r="P977" s="67"/>
      <c r="Q977" s="67"/>
      <c r="R977" s="67"/>
      <c r="S977" s="67"/>
      <c r="T977" s="68"/>
      <c r="U977" s="37"/>
      <c r="V977" s="37"/>
      <c r="W977" s="37"/>
      <c r="X977" s="37"/>
      <c r="Y977" s="37"/>
      <c r="Z977" s="37"/>
      <c r="AA977" s="37"/>
      <c r="AB977" s="37"/>
      <c r="AC977" s="37"/>
      <c r="AD977" s="37"/>
      <c r="AE977" s="37"/>
      <c r="AT977" s="19" t="s">
        <v>144</v>
      </c>
      <c r="AU977" s="19" t="s">
        <v>91</v>
      </c>
    </row>
    <row r="978" spans="1:65" s="13" customFormat="1">
      <c r="B978" s="196"/>
      <c r="C978" s="197"/>
      <c r="D978" s="189" t="s">
        <v>146</v>
      </c>
      <c r="E978" s="198" t="s">
        <v>35</v>
      </c>
      <c r="F978" s="199" t="s">
        <v>1023</v>
      </c>
      <c r="G978" s="197"/>
      <c r="H978" s="200">
        <v>805.02700000000004</v>
      </c>
      <c r="I978" s="201"/>
      <c r="J978" s="197"/>
      <c r="K978" s="197"/>
      <c r="L978" s="202"/>
      <c r="M978" s="203"/>
      <c r="N978" s="204"/>
      <c r="O978" s="204"/>
      <c r="P978" s="204"/>
      <c r="Q978" s="204"/>
      <c r="R978" s="204"/>
      <c r="S978" s="204"/>
      <c r="T978" s="205"/>
      <c r="AT978" s="206" t="s">
        <v>146</v>
      </c>
      <c r="AU978" s="206" t="s">
        <v>91</v>
      </c>
      <c r="AV978" s="13" t="s">
        <v>91</v>
      </c>
      <c r="AW978" s="13" t="s">
        <v>41</v>
      </c>
      <c r="AX978" s="13" t="s">
        <v>81</v>
      </c>
      <c r="AY978" s="206" t="s">
        <v>133</v>
      </c>
    </row>
    <row r="979" spans="1:65" s="14" customFormat="1">
      <c r="B979" s="207"/>
      <c r="C979" s="208"/>
      <c r="D979" s="189" t="s">
        <v>146</v>
      </c>
      <c r="E979" s="209" t="s">
        <v>35</v>
      </c>
      <c r="F979" s="210" t="s">
        <v>148</v>
      </c>
      <c r="G979" s="208"/>
      <c r="H979" s="211">
        <v>805.02700000000004</v>
      </c>
      <c r="I979" s="212"/>
      <c r="J979" s="208"/>
      <c r="K979" s="208"/>
      <c r="L979" s="213"/>
      <c r="M979" s="214"/>
      <c r="N979" s="215"/>
      <c r="O979" s="215"/>
      <c r="P979" s="215"/>
      <c r="Q979" s="215"/>
      <c r="R979" s="215"/>
      <c r="S979" s="215"/>
      <c r="T979" s="216"/>
      <c r="AT979" s="217" t="s">
        <v>146</v>
      </c>
      <c r="AU979" s="217" t="s">
        <v>91</v>
      </c>
      <c r="AV979" s="14" t="s">
        <v>140</v>
      </c>
      <c r="AW979" s="14" t="s">
        <v>41</v>
      </c>
      <c r="AX979" s="14" t="s">
        <v>89</v>
      </c>
      <c r="AY979" s="217" t="s">
        <v>133</v>
      </c>
    </row>
    <row r="980" spans="1:65" s="2" customFormat="1" ht="44.25" customHeight="1">
      <c r="A980" s="37"/>
      <c r="B980" s="38"/>
      <c r="C980" s="176" t="s">
        <v>1058</v>
      </c>
      <c r="D980" s="176" t="s">
        <v>135</v>
      </c>
      <c r="E980" s="177" t="s">
        <v>1059</v>
      </c>
      <c r="F980" s="178" t="s">
        <v>1060</v>
      </c>
      <c r="G980" s="179" t="s">
        <v>447</v>
      </c>
      <c r="H980" s="180">
        <v>558.721</v>
      </c>
      <c r="I980" s="181"/>
      <c r="J980" s="182">
        <f>ROUND(I980*H980,2)</f>
        <v>0</v>
      </c>
      <c r="K980" s="178" t="s">
        <v>139</v>
      </c>
      <c r="L980" s="42"/>
      <c r="M980" s="183" t="s">
        <v>35</v>
      </c>
      <c r="N980" s="184" t="s">
        <v>52</v>
      </c>
      <c r="O980" s="67"/>
      <c r="P980" s="185">
        <f>O980*H980</f>
        <v>0</v>
      </c>
      <c r="Q980" s="185">
        <v>0</v>
      </c>
      <c r="R980" s="185">
        <f>Q980*H980</f>
        <v>0</v>
      </c>
      <c r="S980" s="185">
        <v>0</v>
      </c>
      <c r="T980" s="186">
        <f>S980*H980</f>
        <v>0</v>
      </c>
      <c r="U980" s="37"/>
      <c r="V980" s="37"/>
      <c r="W980" s="37"/>
      <c r="X980" s="37"/>
      <c r="Y980" s="37"/>
      <c r="Z980" s="37"/>
      <c r="AA980" s="37"/>
      <c r="AB980" s="37"/>
      <c r="AC980" s="37"/>
      <c r="AD980" s="37"/>
      <c r="AE980" s="37"/>
      <c r="AR980" s="187" t="s">
        <v>140</v>
      </c>
      <c r="AT980" s="187" t="s">
        <v>135</v>
      </c>
      <c r="AU980" s="187" t="s">
        <v>91</v>
      </c>
      <c r="AY980" s="19" t="s">
        <v>133</v>
      </c>
      <c r="BE980" s="188">
        <f>IF(N980="základní",J980,0)</f>
        <v>0</v>
      </c>
      <c r="BF980" s="188">
        <f>IF(N980="snížená",J980,0)</f>
        <v>0</v>
      </c>
      <c r="BG980" s="188">
        <f>IF(N980="zákl. přenesená",J980,0)</f>
        <v>0</v>
      </c>
      <c r="BH980" s="188">
        <f>IF(N980="sníž. přenesená",J980,0)</f>
        <v>0</v>
      </c>
      <c r="BI980" s="188">
        <f>IF(N980="nulová",J980,0)</f>
        <v>0</v>
      </c>
      <c r="BJ980" s="19" t="s">
        <v>89</v>
      </c>
      <c r="BK980" s="188">
        <f>ROUND(I980*H980,2)</f>
        <v>0</v>
      </c>
      <c r="BL980" s="19" t="s">
        <v>140</v>
      </c>
      <c r="BM980" s="187" t="s">
        <v>1061</v>
      </c>
    </row>
    <row r="981" spans="1:65" s="2" customFormat="1" ht="28.8">
      <c r="A981" s="37"/>
      <c r="B981" s="38"/>
      <c r="C981" s="39"/>
      <c r="D981" s="189" t="s">
        <v>142</v>
      </c>
      <c r="E981" s="39"/>
      <c r="F981" s="190" t="s">
        <v>1060</v>
      </c>
      <c r="G981" s="39"/>
      <c r="H981" s="39"/>
      <c r="I981" s="191"/>
      <c r="J981" s="39"/>
      <c r="K981" s="39"/>
      <c r="L981" s="42"/>
      <c r="M981" s="192"/>
      <c r="N981" s="193"/>
      <c r="O981" s="67"/>
      <c r="P981" s="67"/>
      <c r="Q981" s="67"/>
      <c r="R981" s="67"/>
      <c r="S981" s="67"/>
      <c r="T981" s="68"/>
      <c r="U981" s="37"/>
      <c r="V981" s="37"/>
      <c r="W981" s="37"/>
      <c r="X981" s="37"/>
      <c r="Y981" s="37"/>
      <c r="Z981" s="37"/>
      <c r="AA981" s="37"/>
      <c r="AB981" s="37"/>
      <c r="AC981" s="37"/>
      <c r="AD981" s="37"/>
      <c r="AE981" s="37"/>
      <c r="AT981" s="19" t="s">
        <v>142</v>
      </c>
      <c r="AU981" s="19" t="s">
        <v>91</v>
      </c>
    </row>
    <row r="982" spans="1:65" s="2" customFormat="1">
      <c r="A982" s="37"/>
      <c r="B982" s="38"/>
      <c r="C982" s="39"/>
      <c r="D982" s="194" t="s">
        <v>144</v>
      </c>
      <c r="E982" s="39"/>
      <c r="F982" s="195" t="s">
        <v>1062</v>
      </c>
      <c r="G982" s="39"/>
      <c r="H982" s="39"/>
      <c r="I982" s="191"/>
      <c r="J982" s="39"/>
      <c r="K982" s="39"/>
      <c r="L982" s="42"/>
      <c r="M982" s="192"/>
      <c r="N982" s="193"/>
      <c r="O982" s="67"/>
      <c r="P982" s="67"/>
      <c r="Q982" s="67"/>
      <c r="R982" s="67"/>
      <c r="S982" s="67"/>
      <c r="T982" s="68"/>
      <c r="U982" s="37"/>
      <c r="V982" s="37"/>
      <c r="W982" s="37"/>
      <c r="X982" s="37"/>
      <c r="Y982" s="37"/>
      <c r="Z982" s="37"/>
      <c r="AA982" s="37"/>
      <c r="AB982" s="37"/>
      <c r="AC982" s="37"/>
      <c r="AD982" s="37"/>
      <c r="AE982" s="37"/>
      <c r="AT982" s="19" t="s">
        <v>144</v>
      </c>
      <c r="AU982" s="19" t="s">
        <v>91</v>
      </c>
    </row>
    <row r="983" spans="1:65" s="13" customFormat="1">
      <c r="B983" s="196"/>
      <c r="C983" s="197"/>
      <c r="D983" s="189" t="s">
        <v>146</v>
      </c>
      <c r="E983" s="198" t="s">
        <v>35</v>
      </c>
      <c r="F983" s="199" t="s">
        <v>1063</v>
      </c>
      <c r="G983" s="197"/>
      <c r="H983" s="200">
        <v>558.721</v>
      </c>
      <c r="I983" s="201"/>
      <c r="J983" s="197"/>
      <c r="K983" s="197"/>
      <c r="L983" s="202"/>
      <c r="M983" s="203"/>
      <c r="N983" s="204"/>
      <c r="O983" s="204"/>
      <c r="P983" s="204"/>
      <c r="Q983" s="204"/>
      <c r="R983" s="204"/>
      <c r="S983" s="204"/>
      <c r="T983" s="205"/>
      <c r="AT983" s="206" t="s">
        <v>146</v>
      </c>
      <c r="AU983" s="206" t="s">
        <v>91</v>
      </c>
      <c r="AV983" s="13" t="s">
        <v>91</v>
      </c>
      <c r="AW983" s="13" t="s">
        <v>41</v>
      </c>
      <c r="AX983" s="13" t="s">
        <v>81</v>
      </c>
      <c r="AY983" s="206" t="s">
        <v>133</v>
      </c>
    </row>
    <row r="984" spans="1:65" s="14" customFormat="1">
      <c r="B984" s="207"/>
      <c r="C984" s="208"/>
      <c r="D984" s="189" t="s">
        <v>146</v>
      </c>
      <c r="E984" s="209" t="s">
        <v>35</v>
      </c>
      <c r="F984" s="210" t="s">
        <v>148</v>
      </c>
      <c r="G984" s="208"/>
      <c r="H984" s="211">
        <v>558.721</v>
      </c>
      <c r="I984" s="212"/>
      <c r="J984" s="208"/>
      <c r="K984" s="208"/>
      <c r="L984" s="213"/>
      <c r="M984" s="214"/>
      <c r="N984" s="215"/>
      <c r="O984" s="215"/>
      <c r="P984" s="215"/>
      <c r="Q984" s="215"/>
      <c r="R984" s="215"/>
      <c r="S984" s="215"/>
      <c r="T984" s="216"/>
      <c r="AT984" s="217" t="s">
        <v>146</v>
      </c>
      <c r="AU984" s="217" t="s">
        <v>91</v>
      </c>
      <c r="AV984" s="14" t="s">
        <v>140</v>
      </c>
      <c r="AW984" s="14" t="s">
        <v>41</v>
      </c>
      <c r="AX984" s="14" t="s">
        <v>89</v>
      </c>
      <c r="AY984" s="217" t="s">
        <v>133</v>
      </c>
    </row>
    <row r="985" spans="1:65" s="12" customFormat="1" ht="22.95" customHeight="1">
      <c r="B985" s="160"/>
      <c r="C985" s="161"/>
      <c r="D985" s="162" t="s">
        <v>80</v>
      </c>
      <c r="E985" s="174" t="s">
        <v>1064</v>
      </c>
      <c r="F985" s="174" t="s">
        <v>1065</v>
      </c>
      <c r="G985" s="161"/>
      <c r="H985" s="161"/>
      <c r="I985" s="164"/>
      <c r="J985" s="175">
        <f>BK985</f>
        <v>0</v>
      </c>
      <c r="K985" s="161"/>
      <c r="L985" s="166"/>
      <c r="M985" s="167"/>
      <c r="N985" s="168"/>
      <c r="O985" s="168"/>
      <c r="P985" s="169">
        <f>SUM(P986:P988)</f>
        <v>0</v>
      </c>
      <c r="Q985" s="168"/>
      <c r="R985" s="169">
        <f>SUM(R986:R988)</f>
        <v>0</v>
      </c>
      <c r="S985" s="168"/>
      <c r="T985" s="170">
        <f>SUM(T986:T988)</f>
        <v>0</v>
      </c>
      <c r="AR985" s="171" t="s">
        <v>89</v>
      </c>
      <c r="AT985" s="172" t="s">
        <v>80</v>
      </c>
      <c r="AU985" s="172" t="s">
        <v>89</v>
      </c>
      <c r="AY985" s="171" t="s">
        <v>133</v>
      </c>
      <c r="BK985" s="173">
        <f>SUM(BK986:BK988)</f>
        <v>0</v>
      </c>
    </row>
    <row r="986" spans="1:65" s="2" customFormat="1" ht="24.15" customHeight="1">
      <c r="A986" s="37"/>
      <c r="B986" s="38"/>
      <c r="C986" s="176" t="s">
        <v>733</v>
      </c>
      <c r="D986" s="176" t="s">
        <v>135</v>
      </c>
      <c r="E986" s="177" t="s">
        <v>1066</v>
      </c>
      <c r="F986" s="178" t="s">
        <v>1067</v>
      </c>
      <c r="G986" s="179" t="s">
        <v>447</v>
      </c>
      <c r="H986" s="180">
        <v>219.82599999999999</v>
      </c>
      <c r="I986" s="181"/>
      <c r="J986" s="182">
        <f>ROUND(I986*H986,2)</f>
        <v>0</v>
      </c>
      <c r="K986" s="178" t="s">
        <v>139</v>
      </c>
      <c r="L986" s="42"/>
      <c r="M986" s="183" t="s">
        <v>35</v>
      </c>
      <c r="N986" s="184" t="s">
        <v>52</v>
      </c>
      <c r="O986" s="67"/>
      <c r="P986" s="185">
        <f>O986*H986</f>
        <v>0</v>
      </c>
      <c r="Q986" s="185">
        <v>0</v>
      </c>
      <c r="R986" s="185">
        <f>Q986*H986</f>
        <v>0</v>
      </c>
      <c r="S986" s="185">
        <v>0</v>
      </c>
      <c r="T986" s="186">
        <f>S986*H986</f>
        <v>0</v>
      </c>
      <c r="U986" s="37"/>
      <c r="V986" s="37"/>
      <c r="W986" s="37"/>
      <c r="X986" s="37"/>
      <c r="Y986" s="37"/>
      <c r="Z986" s="37"/>
      <c r="AA986" s="37"/>
      <c r="AB986" s="37"/>
      <c r="AC986" s="37"/>
      <c r="AD986" s="37"/>
      <c r="AE986" s="37"/>
      <c r="AR986" s="187" t="s">
        <v>140</v>
      </c>
      <c r="AT986" s="187" t="s">
        <v>135</v>
      </c>
      <c r="AU986" s="187" t="s">
        <v>91</v>
      </c>
      <c r="AY986" s="19" t="s">
        <v>133</v>
      </c>
      <c r="BE986" s="188">
        <f>IF(N986="základní",J986,0)</f>
        <v>0</v>
      </c>
      <c r="BF986" s="188">
        <f>IF(N986="snížená",J986,0)</f>
        <v>0</v>
      </c>
      <c r="BG986" s="188">
        <f>IF(N986="zákl. přenesená",J986,0)</f>
        <v>0</v>
      </c>
      <c r="BH986" s="188">
        <f>IF(N986="sníž. přenesená",J986,0)</f>
        <v>0</v>
      </c>
      <c r="BI986" s="188">
        <f>IF(N986="nulová",J986,0)</f>
        <v>0</v>
      </c>
      <c r="BJ986" s="19" t="s">
        <v>89</v>
      </c>
      <c r="BK986" s="188">
        <f>ROUND(I986*H986,2)</f>
        <v>0</v>
      </c>
      <c r="BL986" s="19" t="s">
        <v>140</v>
      </c>
      <c r="BM986" s="187" t="s">
        <v>1068</v>
      </c>
    </row>
    <row r="987" spans="1:65" s="2" customFormat="1" ht="19.2">
      <c r="A987" s="37"/>
      <c r="B987" s="38"/>
      <c r="C987" s="39"/>
      <c r="D987" s="189" t="s">
        <v>142</v>
      </c>
      <c r="E987" s="39"/>
      <c r="F987" s="190" t="s">
        <v>1067</v>
      </c>
      <c r="G987" s="39"/>
      <c r="H987" s="39"/>
      <c r="I987" s="191"/>
      <c r="J987" s="39"/>
      <c r="K987" s="39"/>
      <c r="L987" s="42"/>
      <c r="M987" s="192"/>
      <c r="N987" s="193"/>
      <c r="O987" s="67"/>
      <c r="P987" s="67"/>
      <c r="Q987" s="67"/>
      <c r="R987" s="67"/>
      <c r="S987" s="67"/>
      <c r="T987" s="68"/>
      <c r="U987" s="37"/>
      <c r="V987" s="37"/>
      <c r="W987" s="37"/>
      <c r="X987" s="37"/>
      <c r="Y987" s="37"/>
      <c r="Z987" s="37"/>
      <c r="AA987" s="37"/>
      <c r="AB987" s="37"/>
      <c r="AC987" s="37"/>
      <c r="AD987" s="37"/>
      <c r="AE987" s="37"/>
      <c r="AT987" s="19" t="s">
        <v>142</v>
      </c>
      <c r="AU987" s="19" t="s">
        <v>91</v>
      </c>
    </row>
    <row r="988" spans="1:65" s="13" customFormat="1">
      <c r="B988" s="196"/>
      <c r="C988" s="197"/>
      <c r="D988" s="189" t="s">
        <v>146</v>
      </c>
      <c r="E988" s="198" t="s">
        <v>35</v>
      </c>
      <c r="F988" s="199" t="s">
        <v>1069</v>
      </c>
      <c r="G988" s="197"/>
      <c r="H988" s="200">
        <v>219.82599999999999</v>
      </c>
      <c r="I988" s="201"/>
      <c r="J988" s="197"/>
      <c r="K988" s="197"/>
      <c r="L988" s="202"/>
      <c r="M988" s="249"/>
      <c r="N988" s="250"/>
      <c r="O988" s="250"/>
      <c r="P988" s="250"/>
      <c r="Q988" s="250"/>
      <c r="R988" s="250"/>
      <c r="S988" s="250"/>
      <c r="T988" s="251"/>
      <c r="AT988" s="206" t="s">
        <v>146</v>
      </c>
      <c r="AU988" s="206" t="s">
        <v>91</v>
      </c>
      <c r="AV988" s="13" t="s">
        <v>91</v>
      </c>
      <c r="AW988" s="13" t="s">
        <v>41</v>
      </c>
      <c r="AX988" s="13" t="s">
        <v>89</v>
      </c>
      <c r="AY988" s="206" t="s">
        <v>133</v>
      </c>
    </row>
    <row r="989" spans="1:65" s="2" customFormat="1" ht="6.9" customHeight="1">
      <c r="A989" s="37"/>
      <c r="B989" s="50"/>
      <c r="C989" s="51"/>
      <c r="D989" s="51"/>
      <c r="E989" s="51"/>
      <c r="F989" s="51"/>
      <c r="G989" s="51"/>
      <c r="H989" s="51"/>
      <c r="I989" s="51"/>
      <c r="J989" s="51"/>
      <c r="K989" s="51"/>
      <c r="L989" s="42"/>
      <c r="M989" s="37"/>
      <c r="O989" s="37"/>
      <c r="P989" s="37"/>
      <c r="Q989" s="37"/>
      <c r="R989" s="37"/>
      <c r="S989" s="37"/>
      <c r="T989" s="37"/>
      <c r="U989" s="37"/>
      <c r="V989" s="37"/>
      <c r="W989" s="37"/>
      <c r="X989" s="37"/>
      <c r="Y989" s="37"/>
      <c r="Z989" s="37"/>
      <c r="AA989" s="37"/>
      <c r="AB989" s="37"/>
      <c r="AC989" s="37"/>
      <c r="AD989" s="37"/>
      <c r="AE989" s="37"/>
    </row>
  </sheetData>
  <sheetProtection algorithmName="SHA-512" hashValue="Aqp+jLekPsuXUAGEj4Ze1RuIfu59Tph8p3kJYRi4+8FKCr6na3bymagRS6UlIOFRKMp90d6xp+CS1ZhcoEIKow==" saltValue="yuhIlkK7oVi5gVN66XKf5A==" spinCount="100000" sheet="1" objects="1" scenarios="1" formatColumns="0" formatRows="0" autoFilter="0"/>
  <autoFilter ref="C88:K988" xr:uid="{00000000-0009-0000-0000-000001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100-000000000000}"/>
    <hyperlink ref="F99" r:id="rId2" xr:uid="{00000000-0004-0000-0100-000001000000}"/>
    <hyperlink ref="F104" r:id="rId3" xr:uid="{00000000-0004-0000-0100-000002000000}"/>
    <hyperlink ref="F109" r:id="rId4" xr:uid="{00000000-0004-0000-0100-000003000000}"/>
    <hyperlink ref="F187" r:id="rId5" xr:uid="{00000000-0004-0000-0100-000004000000}"/>
    <hyperlink ref="F199" r:id="rId6" xr:uid="{00000000-0004-0000-0100-000005000000}"/>
    <hyperlink ref="F282" r:id="rId7" xr:uid="{00000000-0004-0000-0100-000006000000}"/>
    <hyperlink ref="F386" r:id="rId8" xr:uid="{00000000-0004-0000-0100-000007000000}"/>
    <hyperlink ref="F391" r:id="rId9" xr:uid="{00000000-0004-0000-0100-000008000000}"/>
    <hyperlink ref="F396" r:id="rId10" xr:uid="{00000000-0004-0000-0100-000009000000}"/>
    <hyperlink ref="F401" r:id="rId11" xr:uid="{00000000-0004-0000-0100-00000A000000}"/>
    <hyperlink ref="F406" r:id="rId12" xr:uid="{00000000-0004-0000-0100-00000B000000}"/>
    <hyperlink ref="F411" r:id="rId13" xr:uid="{00000000-0004-0000-0100-00000C000000}"/>
    <hyperlink ref="F416" r:id="rId14" xr:uid="{00000000-0004-0000-0100-00000D000000}"/>
    <hyperlink ref="F421" r:id="rId15" xr:uid="{00000000-0004-0000-0100-00000E000000}"/>
    <hyperlink ref="F442" r:id="rId16" xr:uid="{00000000-0004-0000-0100-00000F000000}"/>
    <hyperlink ref="F483" r:id="rId17" xr:uid="{00000000-0004-0000-0100-000010000000}"/>
    <hyperlink ref="F493" r:id="rId18" xr:uid="{00000000-0004-0000-0100-000011000000}"/>
    <hyperlink ref="F510" r:id="rId19" xr:uid="{00000000-0004-0000-0100-000012000000}"/>
    <hyperlink ref="F515" r:id="rId20" xr:uid="{00000000-0004-0000-0100-000013000000}"/>
    <hyperlink ref="F521" r:id="rId21" xr:uid="{00000000-0004-0000-0100-000014000000}"/>
    <hyperlink ref="F565" r:id="rId22" xr:uid="{00000000-0004-0000-0100-000015000000}"/>
    <hyperlink ref="F570" r:id="rId23" xr:uid="{00000000-0004-0000-0100-000016000000}"/>
    <hyperlink ref="F575" r:id="rId24" xr:uid="{00000000-0004-0000-0100-000017000000}"/>
    <hyperlink ref="F580" r:id="rId25" xr:uid="{00000000-0004-0000-0100-000018000000}"/>
    <hyperlink ref="F585" r:id="rId26" xr:uid="{00000000-0004-0000-0100-000019000000}"/>
    <hyperlink ref="F726" r:id="rId27" xr:uid="{00000000-0004-0000-0100-00001A000000}"/>
    <hyperlink ref="F731" r:id="rId28" xr:uid="{00000000-0004-0000-0100-00001B000000}"/>
    <hyperlink ref="F891" r:id="rId29" xr:uid="{00000000-0004-0000-0100-00001C000000}"/>
    <hyperlink ref="F917" r:id="rId30" xr:uid="{00000000-0004-0000-0100-00001D000000}"/>
    <hyperlink ref="F941" r:id="rId31" xr:uid="{00000000-0004-0000-0100-00001E000000}"/>
    <hyperlink ref="F972" r:id="rId32" xr:uid="{00000000-0004-0000-0100-00001F000000}"/>
    <hyperlink ref="F977" r:id="rId33" xr:uid="{00000000-0004-0000-0100-000020000000}"/>
    <hyperlink ref="F982" r:id="rId34" xr:uid="{00000000-0004-0000-0100-00002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487"/>
  <sheetViews>
    <sheetView showGridLines="0" topLeftCell="A38" workbookViewId="0">
      <selection activeCell="K484" sqref="K484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9" t="s">
        <v>94</v>
      </c>
    </row>
    <row r="3" spans="1:46" s="1" customFormat="1" ht="6.9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91</v>
      </c>
    </row>
    <row r="4" spans="1:46" s="1" customFormat="1" ht="24.9" customHeight="1">
      <c r="B4" s="22"/>
      <c r="D4" s="106" t="s">
        <v>100</v>
      </c>
      <c r="L4" s="22"/>
      <c r="M4" s="107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79" t="str">
        <f>'Rekapitulace stavby'!K6</f>
        <v>SUŠICE - stavební úpravy kanalizace a vodovodu v ul. Studenstská</v>
      </c>
      <c r="F7" s="380"/>
      <c r="G7" s="380"/>
      <c r="H7" s="380"/>
      <c r="L7" s="22"/>
    </row>
    <row r="8" spans="1:46" s="2" customFormat="1" ht="12" customHeight="1">
      <c r="A8" s="37"/>
      <c r="B8" s="42"/>
      <c r="C8" s="37"/>
      <c r="D8" s="108" t="s">
        <v>101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1" t="s">
        <v>1070</v>
      </c>
      <c r="F9" s="382"/>
      <c r="G9" s="382"/>
      <c r="H9" s="382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35</v>
      </c>
      <c r="G11" s="37"/>
      <c r="H11" s="37"/>
      <c r="I11" s="108" t="s">
        <v>20</v>
      </c>
      <c r="J11" s="110" t="s">
        <v>35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22</v>
      </c>
      <c r="E12" s="37"/>
      <c r="F12" s="110" t="s">
        <v>103</v>
      </c>
      <c r="G12" s="37"/>
      <c r="H12" s="37"/>
      <c r="I12" s="108" t="s">
        <v>24</v>
      </c>
      <c r="J12" s="111" t="str">
        <f>'Rekapitulace stavby'!AN8</f>
        <v>10. 1. 2022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5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30</v>
      </c>
      <c r="E14" s="37"/>
      <c r="F14" s="37"/>
      <c r="G14" s="37"/>
      <c r="H14" s="37"/>
      <c r="I14" s="108" t="s">
        <v>31</v>
      </c>
      <c r="J14" s="110" t="str">
        <f>IF('Rekapitulace stavby'!AN10="","",'Rekapitulace stavby'!AN10)</f>
        <v>00256129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>Město Sušice, nám. Svobody 138, Sušice</v>
      </c>
      <c r="F15" s="37"/>
      <c r="G15" s="37"/>
      <c r="H15" s="37"/>
      <c r="I15" s="108" t="s">
        <v>34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36</v>
      </c>
      <c r="E17" s="37"/>
      <c r="F17" s="37"/>
      <c r="G17" s="37"/>
      <c r="H17" s="37"/>
      <c r="I17" s="108" t="s">
        <v>31</v>
      </c>
      <c r="J17" s="32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3" t="str">
        <f>'Rekapitulace stavby'!E14</f>
        <v>Vyplň údaj</v>
      </c>
      <c r="F18" s="384"/>
      <c r="G18" s="384"/>
      <c r="H18" s="384"/>
      <c r="I18" s="108" t="s">
        <v>34</v>
      </c>
      <c r="J18" s="32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38</v>
      </c>
      <c r="E20" s="37"/>
      <c r="F20" s="37"/>
      <c r="G20" s="37"/>
      <c r="H20" s="37"/>
      <c r="I20" s="108" t="s">
        <v>31</v>
      </c>
      <c r="J20" s="110" t="str">
        <f>IF('Rekapitulace stavby'!AN16="","",'Rekapitulace stavby'!AN16)</f>
        <v>11375701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tr">
        <f>IF('Rekapitulace stavby'!E17="","",'Rekapitulace stavby'!E17)</f>
        <v>Ing. Zdeněk Bláha</v>
      </c>
      <c r="F21" s="37"/>
      <c r="G21" s="37"/>
      <c r="H21" s="37"/>
      <c r="I21" s="108" t="s">
        <v>34</v>
      </c>
      <c r="J21" s="110" t="str">
        <f>IF('Rekapitulace stavby'!AN17="","",'Rekapitulace stavby'!AN17)</f>
        <v/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42</v>
      </c>
      <c r="E23" s="37"/>
      <c r="F23" s="37"/>
      <c r="G23" s="37"/>
      <c r="H23" s="37"/>
      <c r="I23" s="108" t="s">
        <v>31</v>
      </c>
      <c r="J23" s="110" t="str">
        <f>IF('Rekapitulace stavby'!AN19="","",'Rekapitulace stavby'!AN19)</f>
        <v>08984824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>Michal Komorous</v>
      </c>
      <c r="F24" s="37"/>
      <c r="G24" s="37"/>
      <c r="H24" s="37"/>
      <c r="I24" s="108" t="s">
        <v>34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45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85" t="s">
        <v>35</v>
      </c>
      <c r="F27" s="385"/>
      <c r="G27" s="385"/>
      <c r="H27" s="38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47</v>
      </c>
      <c r="E30" s="37"/>
      <c r="F30" s="37"/>
      <c r="G30" s="37"/>
      <c r="H30" s="37"/>
      <c r="I30" s="37"/>
      <c r="J30" s="117">
        <f>ROUND(J85,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" customHeight="1">
      <c r="A32" s="37"/>
      <c r="B32" s="42"/>
      <c r="C32" s="37"/>
      <c r="D32" s="37"/>
      <c r="E32" s="37"/>
      <c r="F32" s="118" t="s">
        <v>49</v>
      </c>
      <c r="G32" s="37"/>
      <c r="H32" s="37"/>
      <c r="I32" s="118" t="s">
        <v>48</v>
      </c>
      <c r="J32" s="118" t="s">
        <v>50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" customHeight="1">
      <c r="A33" s="37"/>
      <c r="B33" s="42"/>
      <c r="C33" s="37"/>
      <c r="D33" s="119" t="s">
        <v>51</v>
      </c>
      <c r="E33" s="108" t="s">
        <v>52</v>
      </c>
      <c r="F33" s="120">
        <f>ROUND((SUM(BE85:BE486)),  2)</f>
        <v>0</v>
      </c>
      <c r="G33" s="37"/>
      <c r="H33" s="37"/>
      <c r="I33" s="121">
        <v>0.21</v>
      </c>
      <c r="J33" s="120">
        <f>ROUND(((SUM(BE85:BE486))*I33),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" customHeight="1">
      <c r="A34" s="37"/>
      <c r="B34" s="42"/>
      <c r="C34" s="37"/>
      <c r="D34" s="37"/>
      <c r="E34" s="108" t="s">
        <v>53</v>
      </c>
      <c r="F34" s="120">
        <f>ROUND((SUM(BF85:BF486)),  2)</f>
        <v>0</v>
      </c>
      <c r="G34" s="37"/>
      <c r="H34" s="37"/>
      <c r="I34" s="121">
        <v>0.15</v>
      </c>
      <c r="J34" s="120">
        <f>ROUND(((SUM(BF85:BF486))*I34),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" hidden="1" customHeight="1">
      <c r="A35" s="37"/>
      <c r="B35" s="42"/>
      <c r="C35" s="37"/>
      <c r="D35" s="37"/>
      <c r="E35" s="108" t="s">
        <v>54</v>
      </c>
      <c r="F35" s="120">
        <f>ROUND((SUM(BG85:BG486)),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" hidden="1" customHeight="1">
      <c r="A36" s="37"/>
      <c r="B36" s="42"/>
      <c r="C36" s="37"/>
      <c r="D36" s="37"/>
      <c r="E36" s="108" t="s">
        <v>55</v>
      </c>
      <c r="F36" s="120">
        <f>ROUND((SUM(BH85:BH486)),  2)</f>
        <v>0</v>
      </c>
      <c r="G36" s="37"/>
      <c r="H36" s="37"/>
      <c r="I36" s="121">
        <v>0.15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" hidden="1" customHeight="1">
      <c r="A37" s="37"/>
      <c r="B37" s="42"/>
      <c r="C37" s="37"/>
      <c r="D37" s="37"/>
      <c r="E37" s="108" t="s">
        <v>56</v>
      </c>
      <c r="F37" s="120">
        <f>ROUND((SUM(BI85:BI486)),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57</v>
      </c>
      <c r="E39" s="124"/>
      <c r="F39" s="124"/>
      <c r="G39" s="125" t="s">
        <v>58</v>
      </c>
      <c r="H39" s="126" t="s">
        <v>59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" customHeight="1">
      <c r="A45" s="37"/>
      <c r="B45" s="38"/>
      <c r="C45" s="25" t="s">
        <v>104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77" t="str">
        <f>E7</f>
        <v>SUŠICE - stavební úpravy kanalizace a vodovodu v ul. Studenstská</v>
      </c>
      <c r="F48" s="378"/>
      <c r="G48" s="378"/>
      <c r="H48" s="378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101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65" t="str">
        <f>E9</f>
        <v>SO 11 - Rekonstrukce vodo...</v>
      </c>
      <c r="F50" s="376"/>
      <c r="G50" s="376"/>
      <c r="H50" s="376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1" t="s">
        <v>22</v>
      </c>
      <c r="D52" s="39"/>
      <c r="E52" s="39"/>
      <c r="F52" s="29" t="str">
        <f>F12</f>
        <v xml:space="preserve"> </v>
      </c>
      <c r="G52" s="39"/>
      <c r="H52" s="39"/>
      <c r="I52" s="31" t="s">
        <v>24</v>
      </c>
      <c r="J52" s="62" t="str">
        <f>IF(J12="","",J12)</f>
        <v>10. 1. 2022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15" customHeight="1">
      <c r="A54" s="37"/>
      <c r="B54" s="38"/>
      <c r="C54" s="31" t="s">
        <v>30</v>
      </c>
      <c r="D54" s="39"/>
      <c r="E54" s="39"/>
      <c r="F54" s="29" t="str">
        <f>E15</f>
        <v>Město Sušice, nám. Svobody 138, Sušice</v>
      </c>
      <c r="G54" s="39"/>
      <c r="H54" s="39"/>
      <c r="I54" s="31" t="s">
        <v>38</v>
      </c>
      <c r="J54" s="35" t="str">
        <f>E21</f>
        <v>Ing. Zdeněk Bláha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15" customHeight="1">
      <c r="A55" s="37"/>
      <c r="B55" s="38"/>
      <c r="C55" s="31" t="s">
        <v>36</v>
      </c>
      <c r="D55" s="39"/>
      <c r="E55" s="39"/>
      <c r="F55" s="29" t="str">
        <f>IF(E18="","",E18)</f>
        <v>Vyplň údaj</v>
      </c>
      <c r="G55" s="39"/>
      <c r="H55" s="39"/>
      <c r="I55" s="31" t="s">
        <v>42</v>
      </c>
      <c r="J55" s="35" t="str">
        <f>E24</f>
        <v>Michal Komorous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105</v>
      </c>
      <c r="D57" s="134"/>
      <c r="E57" s="134"/>
      <c r="F57" s="134"/>
      <c r="G57" s="134"/>
      <c r="H57" s="134"/>
      <c r="I57" s="134"/>
      <c r="J57" s="135" t="s">
        <v>106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5" customHeight="1">
      <c r="A59" s="37"/>
      <c r="B59" s="38"/>
      <c r="C59" s="136" t="s">
        <v>79</v>
      </c>
      <c r="D59" s="39"/>
      <c r="E59" s="39"/>
      <c r="F59" s="39"/>
      <c r="G59" s="39"/>
      <c r="H59" s="39"/>
      <c r="I59" s="39"/>
      <c r="J59" s="80">
        <f>J85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107</v>
      </c>
    </row>
    <row r="60" spans="1:47" s="9" customFormat="1" ht="24.9" customHeight="1">
      <c r="B60" s="137"/>
      <c r="C60" s="138"/>
      <c r="D60" s="139" t="s">
        <v>108</v>
      </c>
      <c r="E60" s="140"/>
      <c r="F60" s="140"/>
      <c r="G60" s="140"/>
      <c r="H60" s="140"/>
      <c r="I60" s="140"/>
      <c r="J60" s="141">
        <f>J86</f>
        <v>0</v>
      </c>
      <c r="K60" s="138"/>
      <c r="L60" s="142"/>
    </row>
    <row r="61" spans="1:47" s="10" customFormat="1" ht="19.95" customHeight="1">
      <c r="B61" s="143"/>
      <c r="C61" s="144"/>
      <c r="D61" s="145" t="s">
        <v>109</v>
      </c>
      <c r="E61" s="146"/>
      <c r="F61" s="146"/>
      <c r="G61" s="146"/>
      <c r="H61" s="146"/>
      <c r="I61" s="146"/>
      <c r="J61" s="147">
        <f>J87</f>
        <v>0</v>
      </c>
      <c r="K61" s="144"/>
      <c r="L61" s="148"/>
    </row>
    <row r="62" spans="1:47" s="10" customFormat="1" ht="19.95" customHeight="1">
      <c r="B62" s="143"/>
      <c r="C62" s="144"/>
      <c r="D62" s="145" t="s">
        <v>112</v>
      </c>
      <c r="E62" s="146"/>
      <c r="F62" s="146"/>
      <c r="G62" s="146"/>
      <c r="H62" s="146"/>
      <c r="I62" s="146"/>
      <c r="J62" s="147">
        <f>J227</f>
        <v>0</v>
      </c>
      <c r="K62" s="144"/>
      <c r="L62" s="148"/>
    </row>
    <row r="63" spans="1:47" s="10" customFormat="1" ht="19.95" customHeight="1">
      <c r="B63" s="143"/>
      <c r="C63" s="144"/>
      <c r="D63" s="145" t="s">
        <v>113</v>
      </c>
      <c r="E63" s="146"/>
      <c r="F63" s="146"/>
      <c r="G63" s="146"/>
      <c r="H63" s="146"/>
      <c r="I63" s="146"/>
      <c r="J63" s="147">
        <f>J261</f>
        <v>0</v>
      </c>
      <c r="K63" s="144"/>
      <c r="L63" s="148"/>
    </row>
    <row r="64" spans="1:47" s="10" customFormat="1" ht="19.95" customHeight="1">
      <c r="B64" s="143"/>
      <c r="C64" s="144"/>
      <c r="D64" s="145" t="s">
        <v>114</v>
      </c>
      <c r="E64" s="146"/>
      <c r="F64" s="146"/>
      <c r="G64" s="146"/>
      <c r="H64" s="146"/>
      <c r="I64" s="146"/>
      <c r="J64" s="147">
        <f>J270</f>
        <v>0</v>
      </c>
      <c r="K64" s="144"/>
      <c r="L64" s="148"/>
    </row>
    <row r="65" spans="1:31" s="10" customFormat="1" ht="19.95" customHeight="1">
      <c r="B65" s="143"/>
      <c r="C65" s="144"/>
      <c r="D65" s="145" t="s">
        <v>117</v>
      </c>
      <c r="E65" s="146"/>
      <c r="F65" s="146"/>
      <c r="G65" s="146"/>
      <c r="H65" s="146"/>
      <c r="I65" s="146"/>
      <c r="J65" s="147">
        <f>J483</f>
        <v>0</v>
      </c>
      <c r="K65" s="144"/>
      <c r="L65" s="148"/>
    </row>
    <row r="66" spans="1:31" s="2" customFormat="1" ht="21.75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 s="2" customFormat="1" ht="6.9" customHeight="1">
      <c r="A67" s="37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pans="1:31" s="2" customFormat="1" ht="6.9" customHeight="1">
      <c r="A71" s="37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24.9" customHeight="1">
      <c r="A72" s="37"/>
      <c r="B72" s="38"/>
      <c r="C72" s="25" t="s">
        <v>118</v>
      </c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6.9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377" t="str">
        <f>E7</f>
        <v>SUŠICE - stavební úpravy kanalizace a vodovodu v ul. Studenstská</v>
      </c>
      <c r="F75" s="378"/>
      <c r="G75" s="378"/>
      <c r="H75" s="378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1" t="s">
        <v>101</v>
      </c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6.5" customHeight="1">
      <c r="A77" s="37"/>
      <c r="B77" s="38"/>
      <c r="C77" s="39"/>
      <c r="D77" s="39"/>
      <c r="E77" s="365" t="str">
        <f>E9</f>
        <v>SO 11 - Rekonstrukce vodo...</v>
      </c>
      <c r="F77" s="376"/>
      <c r="G77" s="376"/>
      <c r="H77" s="376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1" t="s">
        <v>22</v>
      </c>
      <c r="D79" s="39"/>
      <c r="E79" s="39"/>
      <c r="F79" s="29" t="str">
        <f>F12</f>
        <v xml:space="preserve"> </v>
      </c>
      <c r="G79" s="39"/>
      <c r="H79" s="39"/>
      <c r="I79" s="31" t="s">
        <v>24</v>
      </c>
      <c r="J79" s="62" t="str">
        <f>IF(J12="","",J12)</f>
        <v>10. 1. 2022</v>
      </c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15" customHeight="1">
      <c r="A81" s="37"/>
      <c r="B81" s="38"/>
      <c r="C81" s="31" t="s">
        <v>30</v>
      </c>
      <c r="D81" s="39"/>
      <c r="E81" s="39"/>
      <c r="F81" s="29" t="str">
        <f>E15</f>
        <v>Město Sušice, nám. Svobody 138, Sušice</v>
      </c>
      <c r="G81" s="39"/>
      <c r="H81" s="39"/>
      <c r="I81" s="31" t="s">
        <v>38</v>
      </c>
      <c r="J81" s="35" t="str">
        <f>E21</f>
        <v>Ing. Zdeněk Bláha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5.15" customHeight="1">
      <c r="A82" s="37"/>
      <c r="B82" s="38"/>
      <c r="C82" s="31" t="s">
        <v>36</v>
      </c>
      <c r="D82" s="39"/>
      <c r="E82" s="39"/>
      <c r="F82" s="29" t="str">
        <f>IF(E18="","",E18)</f>
        <v>Vyplň údaj</v>
      </c>
      <c r="G82" s="39"/>
      <c r="H82" s="39"/>
      <c r="I82" s="31" t="s">
        <v>42</v>
      </c>
      <c r="J82" s="35" t="str">
        <f>E24</f>
        <v>Michal Komorous</v>
      </c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0.35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11" customFormat="1" ht="29.25" customHeight="1">
      <c r="A84" s="149"/>
      <c r="B84" s="150"/>
      <c r="C84" s="151" t="s">
        <v>119</v>
      </c>
      <c r="D84" s="152" t="s">
        <v>66</v>
      </c>
      <c r="E84" s="152" t="s">
        <v>62</v>
      </c>
      <c r="F84" s="152" t="s">
        <v>63</v>
      </c>
      <c r="G84" s="152" t="s">
        <v>120</v>
      </c>
      <c r="H84" s="152" t="s">
        <v>121</v>
      </c>
      <c r="I84" s="152" t="s">
        <v>122</v>
      </c>
      <c r="J84" s="152" t="s">
        <v>106</v>
      </c>
      <c r="K84" s="153" t="s">
        <v>123</v>
      </c>
      <c r="L84" s="154"/>
      <c r="M84" s="71" t="s">
        <v>35</v>
      </c>
      <c r="N84" s="72" t="s">
        <v>51</v>
      </c>
      <c r="O84" s="72" t="s">
        <v>124</v>
      </c>
      <c r="P84" s="72" t="s">
        <v>125</v>
      </c>
      <c r="Q84" s="72" t="s">
        <v>126</v>
      </c>
      <c r="R84" s="72" t="s">
        <v>127</v>
      </c>
      <c r="S84" s="72" t="s">
        <v>128</v>
      </c>
      <c r="T84" s="73" t="s">
        <v>129</v>
      </c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65" s="2" customFormat="1" ht="22.95" customHeight="1">
      <c r="A85" s="37"/>
      <c r="B85" s="38"/>
      <c r="C85" s="78" t="s">
        <v>130</v>
      </c>
      <c r="D85" s="39"/>
      <c r="E85" s="39"/>
      <c r="F85" s="39"/>
      <c r="G85" s="39"/>
      <c r="H85" s="39"/>
      <c r="I85" s="39"/>
      <c r="J85" s="155">
        <f>BK85</f>
        <v>0</v>
      </c>
      <c r="K85" s="39"/>
      <c r="L85" s="42"/>
      <c r="M85" s="74"/>
      <c r="N85" s="156"/>
      <c r="O85" s="75"/>
      <c r="P85" s="157">
        <f>P86</f>
        <v>0</v>
      </c>
      <c r="Q85" s="75"/>
      <c r="R85" s="157">
        <f>R86</f>
        <v>3.2905930000000003</v>
      </c>
      <c r="S85" s="75"/>
      <c r="T85" s="158">
        <f>T86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9" t="s">
        <v>80</v>
      </c>
      <c r="AU85" s="19" t="s">
        <v>107</v>
      </c>
      <c r="BK85" s="159">
        <f>BK86</f>
        <v>0</v>
      </c>
    </row>
    <row r="86" spans="1:65" s="12" customFormat="1" ht="25.95" customHeight="1">
      <c r="B86" s="160"/>
      <c r="C86" s="161"/>
      <c r="D86" s="162" t="s">
        <v>80</v>
      </c>
      <c r="E86" s="163" t="s">
        <v>131</v>
      </c>
      <c r="F86" s="163" t="s">
        <v>132</v>
      </c>
      <c r="G86" s="161"/>
      <c r="H86" s="161"/>
      <c r="I86" s="164"/>
      <c r="J86" s="165">
        <f>BK86</f>
        <v>0</v>
      </c>
      <c r="K86" s="161"/>
      <c r="L86" s="166"/>
      <c r="M86" s="167"/>
      <c r="N86" s="168"/>
      <c r="O86" s="168"/>
      <c r="P86" s="169">
        <f>P87+P227+P261+P270+P483</f>
        <v>0</v>
      </c>
      <c r="Q86" s="168"/>
      <c r="R86" s="169">
        <f>R87+R227+R261+R270+R483</f>
        <v>3.2905930000000003</v>
      </c>
      <c r="S86" s="168"/>
      <c r="T86" s="170">
        <f>T87+T227+T261+T270+T483</f>
        <v>0</v>
      </c>
      <c r="AR86" s="171" t="s">
        <v>89</v>
      </c>
      <c r="AT86" s="172" t="s">
        <v>80</v>
      </c>
      <c r="AU86" s="172" t="s">
        <v>81</v>
      </c>
      <c r="AY86" s="171" t="s">
        <v>133</v>
      </c>
      <c r="BK86" s="173">
        <f>BK87+BK227+BK261+BK270+BK483</f>
        <v>0</v>
      </c>
    </row>
    <row r="87" spans="1:65" s="12" customFormat="1" ht="22.95" customHeight="1">
      <c r="B87" s="160"/>
      <c r="C87" s="161"/>
      <c r="D87" s="162" t="s">
        <v>80</v>
      </c>
      <c r="E87" s="174" t="s">
        <v>89</v>
      </c>
      <c r="F87" s="174" t="s">
        <v>134</v>
      </c>
      <c r="G87" s="161"/>
      <c r="H87" s="161"/>
      <c r="I87" s="164"/>
      <c r="J87" s="175">
        <f>BK87</f>
        <v>0</v>
      </c>
      <c r="K87" s="161"/>
      <c r="L87" s="166"/>
      <c r="M87" s="167"/>
      <c r="N87" s="168"/>
      <c r="O87" s="168"/>
      <c r="P87" s="169">
        <f>SUM(P88:P226)</f>
        <v>0</v>
      </c>
      <c r="Q87" s="168"/>
      <c r="R87" s="169">
        <f>SUM(R88:R226)</f>
        <v>1.8813500000000003</v>
      </c>
      <c r="S87" s="168"/>
      <c r="T87" s="170">
        <f>SUM(T88:T226)</f>
        <v>0</v>
      </c>
      <c r="AR87" s="171" t="s">
        <v>89</v>
      </c>
      <c r="AT87" s="172" t="s">
        <v>80</v>
      </c>
      <c r="AU87" s="172" t="s">
        <v>89</v>
      </c>
      <c r="AY87" s="171" t="s">
        <v>133</v>
      </c>
      <c r="BK87" s="173">
        <f>SUM(BK88:BK226)</f>
        <v>0</v>
      </c>
    </row>
    <row r="88" spans="1:65" s="2" customFormat="1" ht="24.15" customHeight="1">
      <c r="A88" s="37"/>
      <c r="B88" s="38"/>
      <c r="C88" s="176" t="s">
        <v>89</v>
      </c>
      <c r="D88" s="176" t="s">
        <v>135</v>
      </c>
      <c r="E88" s="177" t="s">
        <v>207</v>
      </c>
      <c r="F88" s="178" t="s">
        <v>208</v>
      </c>
      <c r="G88" s="179" t="s">
        <v>209</v>
      </c>
      <c r="H88" s="180">
        <v>720</v>
      </c>
      <c r="I88" s="181"/>
      <c r="J88" s="182">
        <f>ROUND(I88*H88,2)</f>
        <v>0</v>
      </c>
      <c r="K88" s="178" t="s">
        <v>139</v>
      </c>
      <c r="L88" s="42"/>
      <c r="M88" s="183" t="s">
        <v>35</v>
      </c>
      <c r="N88" s="184" t="s">
        <v>52</v>
      </c>
      <c r="O88" s="67"/>
      <c r="P88" s="185">
        <f>O88*H88</f>
        <v>0</v>
      </c>
      <c r="Q88" s="185">
        <v>3.0000000000000001E-5</v>
      </c>
      <c r="R88" s="185">
        <f>Q88*H88</f>
        <v>2.1600000000000001E-2</v>
      </c>
      <c r="S88" s="185">
        <v>0</v>
      </c>
      <c r="T88" s="18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140</v>
      </c>
      <c r="AT88" s="187" t="s">
        <v>135</v>
      </c>
      <c r="AU88" s="187" t="s">
        <v>91</v>
      </c>
      <c r="AY88" s="19" t="s">
        <v>133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9" t="s">
        <v>89</v>
      </c>
      <c r="BK88" s="188">
        <f>ROUND(I88*H88,2)</f>
        <v>0</v>
      </c>
      <c r="BL88" s="19" t="s">
        <v>140</v>
      </c>
      <c r="BM88" s="187" t="s">
        <v>91</v>
      </c>
    </row>
    <row r="89" spans="1:65" s="2" customFormat="1" ht="19.2">
      <c r="A89" s="37"/>
      <c r="B89" s="38"/>
      <c r="C89" s="39"/>
      <c r="D89" s="189" t="s">
        <v>142</v>
      </c>
      <c r="E89" s="39"/>
      <c r="F89" s="190" t="s">
        <v>208</v>
      </c>
      <c r="G89" s="39"/>
      <c r="H89" s="39"/>
      <c r="I89" s="191"/>
      <c r="J89" s="39"/>
      <c r="K89" s="39"/>
      <c r="L89" s="42"/>
      <c r="M89" s="192"/>
      <c r="N89" s="193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9" t="s">
        <v>142</v>
      </c>
      <c r="AU89" s="19" t="s">
        <v>91</v>
      </c>
    </row>
    <row r="90" spans="1:65" s="13" customFormat="1">
      <c r="B90" s="196"/>
      <c r="C90" s="197"/>
      <c r="D90" s="189" t="s">
        <v>146</v>
      </c>
      <c r="E90" s="198" t="s">
        <v>35</v>
      </c>
      <c r="F90" s="199" t="s">
        <v>1071</v>
      </c>
      <c r="G90" s="197"/>
      <c r="H90" s="200">
        <v>720</v>
      </c>
      <c r="I90" s="201"/>
      <c r="J90" s="197"/>
      <c r="K90" s="197"/>
      <c r="L90" s="202"/>
      <c r="M90" s="203"/>
      <c r="N90" s="204"/>
      <c r="O90" s="204"/>
      <c r="P90" s="204"/>
      <c r="Q90" s="204"/>
      <c r="R90" s="204"/>
      <c r="S90" s="204"/>
      <c r="T90" s="205"/>
      <c r="AT90" s="206" t="s">
        <v>146</v>
      </c>
      <c r="AU90" s="206" t="s">
        <v>91</v>
      </c>
      <c r="AV90" s="13" t="s">
        <v>91</v>
      </c>
      <c r="AW90" s="13" t="s">
        <v>41</v>
      </c>
      <c r="AX90" s="13" t="s">
        <v>81</v>
      </c>
      <c r="AY90" s="206" t="s">
        <v>133</v>
      </c>
    </row>
    <row r="91" spans="1:65" s="14" customFormat="1">
      <c r="B91" s="207"/>
      <c r="C91" s="208"/>
      <c r="D91" s="189" t="s">
        <v>146</v>
      </c>
      <c r="E91" s="209" t="s">
        <v>35</v>
      </c>
      <c r="F91" s="210" t="s">
        <v>148</v>
      </c>
      <c r="G91" s="208"/>
      <c r="H91" s="211">
        <v>720</v>
      </c>
      <c r="I91" s="212"/>
      <c r="J91" s="208"/>
      <c r="K91" s="208"/>
      <c r="L91" s="213"/>
      <c r="M91" s="214"/>
      <c r="N91" s="215"/>
      <c r="O91" s="215"/>
      <c r="P91" s="215"/>
      <c r="Q91" s="215"/>
      <c r="R91" s="215"/>
      <c r="S91" s="215"/>
      <c r="T91" s="216"/>
      <c r="AT91" s="217" t="s">
        <v>146</v>
      </c>
      <c r="AU91" s="217" t="s">
        <v>91</v>
      </c>
      <c r="AV91" s="14" t="s">
        <v>140</v>
      </c>
      <c r="AW91" s="14" t="s">
        <v>41</v>
      </c>
      <c r="AX91" s="14" t="s">
        <v>89</v>
      </c>
      <c r="AY91" s="217" t="s">
        <v>133</v>
      </c>
    </row>
    <row r="92" spans="1:65" s="2" customFormat="1" ht="24.15" customHeight="1">
      <c r="A92" s="37"/>
      <c r="B92" s="38"/>
      <c r="C92" s="176" t="s">
        <v>91</v>
      </c>
      <c r="D92" s="176" t="s">
        <v>135</v>
      </c>
      <c r="E92" s="177" t="s">
        <v>213</v>
      </c>
      <c r="F92" s="178" t="s">
        <v>214</v>
      </c>
      <c r="G92" s="179" t="s">
        <v>215</v>
      </c>
      <c r="H92" s="180">
        <v>60</v>
      </c>
      <c r="I92" s="181"/>
      <c r="J92" s="182">
        <f>ROUND(I92*H92,2)</f>
        <v>0</v>
      </c>
      <c r="K92" s="178" t="s">
        <v>139</v>
      </c>
      <c r="L92" s="42"/>
      <c r="M92" s="183" t="s">
        <v>35</v>
      </c>
      <c r="N92" s="184" t="s">
        <v>52</v>
      </c>
      <c r="O92" s="67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7" t="s">
        <v>140</v>
      </c>
      <c r="AT92" s="187" t="s">
        <v>135</v>
      </c>
      <c r="AU92" s="187" t="s">
        <v>91</v>
      </c>
      <c r="AY92" s="19" t="s">
        <v>133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9" t="s">
        <v>89</v>
      </c>
      <c r="BK92" s="188">
        <f>ROUND(I92*H92,2)</f>
        <v>0</v>
      </c>
      <c r="BL92" s="19" t="s">
        <v>140</v>
      </c>
      <c r="BM92" s="187" t="s">
        <v>140</v>
      </c>
    </row>
    <row r="93" spans="1:65" s="2" customFormat="1" ht="19.2">
      <c r="A93" s="37"/>
      <c r="B93" s="38"/>
      <c r="C93" s="39"/>
      <c r="D93" s="189" t="s">
        <v>142</v>
      </c>
      <c r="E93" s="39"/>
      <c r="F93" s="190" t="s">
        <v>214</v>
      </c>
      <c r="G93" s="39"/>
      <c r="H93" s="39"/>
      <c r="I93" s="191"/>
      <c r="J93" s="39"/>
      <c r="K93" s="39"/>
      <c r="L93" s="42"/>
      <c r="M93" s="192"/>
      <c r="N93" s="193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9" t="s">
        <v>142</v>
      </c>
      <c r="AU93" s="19" t="s">
        <v>91</v>
      </c>
    </row>
    <row r="94" spans="1:65" s="13" customFormat="1">
      <c r="B94" s="196"/>
      <c r="C94" s="197"/>
      <c r="D94" s="189" t="s">
        <v>146</v>
      </c>
      <c r="E94" s="198" t="s">
        <v>35</v>
      </c>
      <c r="F94" s="199" t="s">
        <v>1072</v>
      </c>
      <c r="G94" s="197"/>
      <c r="H94" s="200">
        <v>60</v>
      </c>
      <c r="I94" s="201"/>
      <c r="J94" s="197"/>
      <c r="K94" s="197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146</v>
      </c>
      <c r="AU94" s="206" t="s">
        <v>91</v>
      </c>
      <c r="AV94" s="13" t="s">
        <v>91</v>
      </c>
      <c r="AW94" s="13" t="s">
        <v>41</v>
      </c>
      <c r="AX94" s="13" t="s">
        <v>81</v>
      </c>
      <c r="AY94" s="206" t="s">
        <v>133</v>
      </c>
    </row>
    <row r="95" spans="1:65" s="14" customFormat="1">
      <c r="B95" s="207"/>
      <c r="C95" s="208"/>
      <c r="D95" s="189" t="s">
        <v>146</v>
      </c>
      <c r="E95" s="209" t="s">
        <v>35</v>
      </c>
      <c r="F95" s="210" t="s">
        <v>148</v>
      </c>
      <c r="G95" s="208"/>
      <c r="H95" s="211">
        <v>60</v>
      </c>
      <c r="I95" s="212"/>
      <c r="J95" s="208"/>
      <c r="K95" s="208"/>
      <c r="L95" s="213"/>
      <c r="M95" s="214"/>
      <c r="N95" s="215"/>
      <c r="O95" s="215"/>
      <c r="P95" s="215"/>
      <c r="Q95" s="215"/>
      <c r="R95" s="215"/>
      <c r="S95" s="215"/>
      <c r="T95" s="216"/>
      <c r="AT95" s="217" t="s">
        <v>146</v>
      </c>
      <c r="AU95" s="217" t="s">
        <v>91</v>
      </c>
      <c r="AV95" s="14" t="s">
        <v>140</v>
      </c>
      <c r="AW95" s="14" t="s">
        <v>41</v>
      </c>
      <c r="AX95" s="14" t="s">
        <v>89</v>
      </c>
      <c r="AY95" s="217" t="s">
        <v>133</v>
      </c>
    </row>
    <row r="96" spans="1:65" s="2" customFormat="1" ht="24.15" customHeight="1">
      <c r="A96" s="37"/>
      <c r="B96" s="38"/>
      <c r="C96" s="176" t="s">
        <v>156</v>
      </c>
      <c r="D96" s="176" t="s">
        <v>135</v>
      </c>
      <c r="E96" s="177" t="s">
        <v>218</v>
      </c>
      <c r="F96" s="178" t="s">
        <v>219</v>
      </c>
      <c r="G96" s="179" t="s">
        <v>193</v>
      </c>
      <c r="H96" s="180">
        <v>4</v>
      </c>
      <c r="I96" s="181"/>
      <c r="J96" s="182">
        <f>ROUND(I96*H96,2)</f>
        <v>0</v>
      </c>
      <c r="K96" s="178" t="s">
        <v>139</v>
      </c>
      <c r="L96" s="42"/>
      <c r="M96" s="183" t="s">
        <v>35</v>
      </c>
      <c r="N96" s="184" t="s">
        <v>52</v>
      </c>
      <c r="O96" s="67"/>
      <c r="P96" s="185">
        <f>O96*H96</f>
        <v>0</v>
      </c>
      <c r="Q96" s="185">
        <v>8.6800000000000002E-3</v>
      </c>
      <c r="R96" s="185">
        <f>Q96*H96</f>
        <v>3.4720000000000001E-2</v>
      </c>
      <c r="S96" s="185">
        <v>0</v>
      </c>
      <c r="T96" s="18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7" t="s">
        <v>140</v>
      </c>
      <c r="AT96" s="187" t="s">
        <v>135</v>
      </c>
      <c r="AU96" s="187" t="s">
        <v>91</v>
      </c>
      <c r="AY96" s="19" t="s">
        <v>133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9" t="s">
        <v>89</v>
      </c>
      <c r="BK96" s="188">
        <f>ROUND(I96*H96,2)</f>
        <v>0</v>
      </c>
      <c r="BL96" s="19" t="s">
        <v>140</v>
      </c>
      <c r="BM96" s="187" t="s">
        <v>175</v>
      </c>
    </row>
    <row r="97" spans="1:65" s="2" customFormat="1" ht="19.2">
      <c r="A97" s="37"/>
      <c r="B97" s="38"/>
      <c r="C97" s="39"/>
      <c r="D97" s="189" t="s">
        <v>142</v>
      </c>
      <c r="E97" s="39"/>
      <c r="F97" s="190" t="s">
        <v>219</v>
      </c>
      <c r="G97" s="39"/>
      <c r="H97" s="39"/>
      <c r="I97" s="191"/>
      <c r="J97" s="39"/>
      <c r="K97" s="39"/>
      <c r="L97" s="42"/>
      <c r="M97" s="192"/>
      <c r="N97" s="193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9" t="s">
        <v>142</v>
      </c>
      <c r="AU97" s="19" t="s">
        <v>91</v>
      </c>
    </row>
    <row r="98" spans="1:65" s="13" customFormat="1">
      <c r="B98" s="196"/>
      <c r="C98" s="197"/>
      <c r="D98" s="189" t="s">
        <v>146</v>
      </c>
      <c r="E98" s="198" t="s">
        <v>35</v>
      </c>
      <c r="F98" s="199" t="s">
        <v>1073</v>
      </c>
      <c r="G98" s="197"/>
      <c r="H98" s="200">
        <v>4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146</v>
      </c>
      <c r="AU98" s="206" t="s">
        <v>91</v>
      </c>
      <c r="AV98" s="13" t="s">
        <v>91</v>
      </c>
      <c r="AW98" s="13" t="s">
        <v>41</v>
      </c>
      <c r="AX98" s="13" t="s">
        <v>81</v>
      </c>
      <c r="AY98" s="206" t="s">
        <v>133</v>
      </c>
    </row>
    <row r="99" spans="1:65" s="14" customFormat="1">
      <c r="B99" s="207"/>
      <c r="C99" s="208"/>
      <c r="D99" s="189" t="s">
        <v>146</v>
      </c>
      <c r="E99" s="209" t="s">
        <v>35</v>
      </c>
      <c r="F99" s="210" t="s">
        <v>148</v>
      </c>
      <c r="G99" s="208"/>
      <c r="H99" s="211">
        <v>4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146</v>
      </c>
      <c r="AU99" s="217" t="s">
        <v>91</v>
      </c>
      <c r="AV99" s="14" t="s">
        <v>140</v>
      </c>
      <c r="AW99" s="14" t="s">
        <v>41</v>
      </c>
      <c r="AX99" s="14" t="s">
        <v>89</v>
      </c>
      <c r="AY99" s="217" t="s">
        <v>133</v>
      </c>
    </row>
    <row r="100" spans="1:65" s="2" customFormat="1" ht="24.15" customHeight="1">
      <c r="A100" s="37"/>
      <c r="B100" s="38"/>
      <c r="C100" s="176" t="s">
        <v>140</v>
      </c>
      <c r="D100" s="176" t="s">
        <v>135</v>
      </c>
      <c r="E100" s="177" t="s">
        <v>227</v>
      </c>
      <c r="F100" s="178" t="s">
        <v>228</v>
      </c>
      <c r="G100" s="179" t="s">
        <v>193</v>
      </c>
      <c r="H100" s="180">
        <v>1</v>
      </c>
      <c r="I100" s="181"/>
      <c r="J100" s="182">
        <f>ROUND(I100*H100,2)</f>
        <v>0</v>
      </c>
      <c r="K100" s="178" t="s">
        <v>139</v>
      </c>
      <c r="L100" s="42"/>
      <c r="M100" s="183" t="s">
        <v>35</v>
      </c>
      <c r="N100" s="184" t="s">
        <v>52</v>
      </c>
      <c r="O100" s="67"/>
      <c r="P100" s="185">
        <f>O100*H100</f>
        <v>0</v>
      </c>
      <c r="Q100" s="185">
        <v>1.269E-2</v>
      </c>
      <c r="R100" s="185">
        <f>Q100*H100</f>
        <v>1.269E-2</v>
      </c>
      <c r="S100" s="185">
        <v>0</v>
      </c>
      <c r="T100" s="18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7" t="s">
        <v>140</v>
      </c>
      <c r="AT100" s="187" t="s">
        <v>135</v>
      </c>
      <c r="AU100" s="187" t="s">
        <v>91</v>
      </c>
      <c r="AY100" s="19" t="s">
        <v>133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9" t="s">
        <v>89</v>
      </c>
      <c r="BK100" s="188">
        <f>ROUND(I100*H100,2)</f>
        <v>0</v>
      </c>
      <c r="BL100" s="19" t="s">
        <v>140</v>
      </c>
      <c r="BM100" s="187" t="s">
        <v>184</v>
      </c>
    </row>
    <row r="101" spans="1:65" s="2" customFormat="1" ht="19.2">
      <c r="A101" s="37"/>
      <c r="B101" s="38"/>
      <c r="C101" s="39"/>
      <c r="D101" s="189" t="s">
        <v>142</v>
      </c>
      <c r="E101" s="39"/>
      <c r="F101" s="190" t="s">
        <v>228</v>
      </c>
      <c r="G101" s="39"/>
      <c r="H101" s="39"/>
      <c r="I101" s="191"/>
      <c r="J101" s="39"/>
      <c r="K101" s="39"/>
      <c r="L101" s="42"/>
      <c r="M101" s="192"/>
      <c r="N101" s="193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9" t="s">
        <v>142</v>
      </c>
      <c r="AU101" s="19" t="s">
        <v>91</v>
      </c>
    </row>
    <row r="102" spans="1:65" s="13" customFormat="1">
      <c r="B102" s="196"/>
      <c r="C102" s="197"/>
      <c r="D102" s="189" t="s">
        <v>146</v>
      </c>
      <c r="E102" s="198" t="s">
        <v>35</v>
      </c>
      <c r="F102" s="199" t="s">
        <v>1074</v>
      </c>
      <c r="G102" s="197"/>
      <c r="H102" s="200">
        <v>1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146</v>
      </c>
      <c r="AU102" s="206" t="s">
        <v>91</v>
      </c>
      <c r="AV102" s="13" t="s">
        <v>91</v>
      </c>
      <c r="AW102" s="13" t="s">
        <v>41</v>
      </c>
      <c r="AX102" s="13" t="s">
        <v>81</v>
      </c>
      <c r="AY102" s="206" t="s">
        <v>133</v>
      </c>
    </row>
    <row r="103" spans="1:65" s="14" customFormat="1">
      <c r="B103" s="207"/>
      <c r="C103" s="208"/>
      <c r="D103" s="189" t="s">
        <v>146</v>
      </c>
      <c r="E103" s="209" t="s">
        <v>35</v>
      </c>
      <c r="F103" s="210" t="s">
        <v>148</v>
      </c>
      <c r="G103" s="208"/>
      <c r="H103" s="211">
        <v>1</v>
      </c>
      <c r="I103" s="212"/>
      <c r="J103" s="208"/>
      <c r="K103" s="208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146</v>
      </c>
      <c r="AU103" s="217" t="s">
        <v>91</v>
      </c>
      <c r="AV103" s="14" t="s">
        <v>140</v>
      </c>
      <c r="AW103" s="14" t="s">
        <v>41</v>
      </c>
      <c r="AX103" s="14" t="s">
        <v>89</v>
      </c>
      <c r="AY103" s="217" t="s">
        <v>133</v>
      </c>
    </row>
    <row r="104" spans="1:65" s="2" customFormat="1" ht="24.15" customHeight="1">
      <c r="A104" s="37"/>
      <c r="B104" s="38"/>
      <c r="C104" s="176" t="s">
        <v>168</v>
      </c>
      <c r="D104" s="176" t="s">
        <v>135</v>
      </c>
      <c r="E104" s="177" t="s">
        <v>232</v>
      </c>
      <c r="F104" s="178" t="s">
        <v>233</v>
      </c>
      <c r="G104" s="179" t="s">
        <v>193</v>
      </c>
      <c r="H104" s="180">
        <v>32.200000000000003</v>
      </c>
      <c r="I104" s="181"/>
      <c r="J104" s="182">
        <f>ROUND(I104*H104,2)</f>
        <v>0</v>
      </c>
      <c r="K104" s="178" t="s">
        <v>139</v>
      </c>
      <c r="L104" s="42"/>
      <c r="M104" s="183" t="s">
        <v>35</v>
      </c>
      <c r="N104" s="184" t="s">
        <v>52</v>
      </c>
      <c r="O104" s="67"/>
      <c r="P104" s="185">
        <f>O104*H104</f>
        <v>0</v>
      </c>
      <c r="Q104" s="185">
        <v>3.6900000000000002E-2</v>
      </c>
      <c r="R104" s="185">
        <f>Q104*H104</f>
        <v>1.1881800000000002</v>
      </c>
      <c r="S104" s="185">
        <v>0</v>
      </c>
      <c r="T104" s="18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7" t="s">
        <v>140</v>
      </c>
      <c r="AT104" s="187" t="s">
        <v>135</v>
      </c>
      <c r="AU104" s="187" t="s">
        <v>91</v>
      </c>
      <c r="AY104" s="19" t="s">
        <v>133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9" t="s">
        <v>89</v>
      </c>
      <c r="BK104" s="188">
        <f>ROUND(I104*H104,2)</f>
        <v>0</v>
      </c>
      <c r="BL104" s="19" t="s">
        <v>140</v>
      </c>
      <c r="BM104" s="187" t="s">
        <v>171</v>
      </c>
    </row>
    <row r="105" spans="1:65" s="2" customFormat="1" ht="19.2">
      <c r="A105" s="37"/>
      <c r="B105" s="38"/>
      <c r="C105" s="39"/>
      <c r="D105" s="189" t="s">
        <v>142</v>
      </c>
      <c r="E105" s="39"/>
      <c r="F105" s="190" t="s">
        <v>233</v>
      </c>
      <c r="G105" s="39"/>
      <c r="H105" s="39"/>
      <c r="I105" s="191"/>
      <c r="J105" s="39"/>
      <c r="K105" s="39"/>
      <c r="L105" s="42"/>
      <c r="M105" s="192"/>
      <c r="N105" s="193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9" t="s">
        <v>142</v>
      </c>
      <c r="AU105" s="19" t="s">
        <v>91</v>
      </c>
    </row>
    <row r="106" spans="1:65" s="13" customFormat="1" ht="20.399999999999999">
      <c r="B106" s="196"/>
      <c r="C106" s="197"/>
      <c r="D106" s="189" t="s">
        <v>146</v>
      </c>
      <c r="E106" s="198" t="s">
        <v>35</v>
      </c>
      <c r="F106" s="199" t="s">
        <v>1075</v>
      </c>
      <c r="G106" s="197"/>
      <c r="H106" s="200">
        <v>5</v>
      </c>
      <c r="I106" s="201"/>
      <c r="J106" s="197"/>
      <c r="K106" s="197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146</v>
      </c>
      <c r="AU106" s="206" t="s">
        <v>91</v>
      </c>
      <c r="AV106" s="13" t="s">
        <v>91</v>
      </c>
      <c r="AW106" s="13" t="s">
        <v>41</v>
      </c>
      <c r="AX106" s="13" t="s">
        <v>81</v>
      </c>
      <c r="AY106" s="206" t="s">
        <v>133</v>
      </c>
    </row>
    <row r="107" spans="1:65" s="13" customFormat="1">
      <c r="B107" s="196"/>
      <c r="C107" s="197"/>
      <c r="D107" s="189" t="s">
        <v>146</v>
      </c>
      <c r="E107" s="198" t="s">
        <v>35</v>
      </c>
      <c r="F107" s="199" t="s">
        <v>1076</v>
      </c>
      <c r="G107" s="197"/>
      <c r="H107" s="200">
        <v>27.2</v>
      </c>
      <c r="I107" s="201"/>
      <c r="J107" s="197"/>
      <c r="K107" s="197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146</v>
      </c>
      <c r="AU107" s="206" t="s">
        <v>91</v>
      </c>
      <c r="AV107" s="13" t="s">
        <v>91</v>
      </c>
      <c r="AW107" s="13" t="s">
        <v>41</v>
      </c>
      <c r="AX107" s="13" t="s">
        <v>81</v>
      </c>
      <c r="AY107" s="206" t="s">
        <v>133</v>
      </c>
    </row>
    <row r="108" spans="1:65" s="14" customFormat="1">
      <c r="B108" s="207"/>
      <c r="C108" s="208"/>
      <c r="D108" s="189" t="s">
        <v>146</v>
      </c>
      <c r="E108" s="209" t="s">
        <v>35</v>
      </c>
      <c r="F108" s="210" t="s">
        <v>148</v>
      </c>
      <c r="G108" s="208"/>
      <c r="H108" s="211">
        <v>32.200000000000003</v>
      </c>
      <c r="I108" s="212"/>
      <c r="J108" s="208"/>
      <c r="K108" s="208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146</v>
      </c>
      <c r="AU108" s="217" t="s">
        <v>91</v>
      </c>
      <c r="AV108" s="14" t="s">
        <v>140</v>
      </c>
      <c r="AW108" s="14" t="s">
        <v>41</v>
      </c>
      <c r="AX108" s="14" t="s">
        <v>89</v>
      </c>
      <c r="AY108" s="217" t="s">
        <v>133</v>
      </c>
    </row>
    <row r="109" spans="1:65" s="2" customFormat="1" ht="24.15" customHeight="1">
      <c r="A109" s="37"/>
      <c r="B109" s="38"/>
      <c r="C109" s="176" t="s">
        <v>175</v>
      </c>
      <c r="D109" s="176" t="s">
        <v>135</v>
      </c>
      <c r="E109" s="177" t="s">
        <v>238</v>
      </c>
      <c r="F109" s="178" t="s">
        <v>239</v>
      </c>
      <c r="G109" s="179" t="s">
        <v>138</v>
      </c>
      <c r="H109" s="180">
        <v>2</v>
      </c>
      <c r="I109" s="181"/>
      <c r="J109" s="182">
        <f>ROUND(I109*H109,2)</f>
        <v>0</v>
      </c>
      <c r="K109" s="178" t="s">
        <v>139</v>
      </c>
      <c r="L109" s="42"/>
      <c r="M109" s="183" t="s">
        <v>35</v>
      </c>
      <c r="N109" s="184" t="s">
        <v>52</v>
      </c>
      <c r="O109" s="67"/>
      <c r="P109" s="185">
        <f>O109*H109</f>
        <v>0</v>
      </c>
      <c r="Q109" s="185">
        <v>6.4999999999999997E-4</v>
      </c>
      <c r="R109" s="185">
        <f>Q109*H109</f>
        <v>1.2999999999999999E-3</v>
      </c>
      <c r="S109" s="185">
        <v>0</v>
      </c>
      <c r="T109" s="18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87" t="s">
        <v>140</v>
      </c>
      <c r="AT109" s="187" t="s">
        <v>135</v>
      </c>
      <c r="AU109" s="187" t="s">
        <v>91</v>
      </c>
      <c r="AY109" s="19" t="s">
        <v>133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9" t="s">
        <v>89</v>
      </c>
      <c r="BK109" s="188">
        <f>ROUND(I109*H109,2)</f>
        <v>0</v>
      </c>
      <c r="BL109" s="19" t="s">
        <v>140</v>
      </c>
      <c r="BM109" s="187" t="s">
        <v>178</v>
      </c>
    </row>
    <row r="110" spans="1:65" s="2" customFormat="1" ht="19.2">
      <c r="A110" s="37"/>
      <c r="B110" s="38"/>
      <c r="C110" s="39"/>
      <c r="D110" s="189" t="s">
        <v>142</v>
      </c>
      <c r="E110" s="39"/>
      <c r="F110" s="190" t="s">
        <v>239</v>
      </c>
      <c r="G110" s="39"/>
      <c r="H110" s="39"/>
      <c r="I110" s="191"/>
      <c r="J110" s="39"/>
      <c r="K110" s="39"/>
      <c r="L110" s="42"/>
      <c r="M110" s="192"/>
      <c r="N110" s="193"/>
      <c r="O110" s="67"/>
      <c r="P110" s="67"/>
      <c r="Q110" s="67"/>
      <c r="R110" s="67"/>
      <c r="S110" s="67"/>
      <c r="T110" s="68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9" t="s">
        <v>142</v>
      </c>
      <c r="AU110" s="19" t="s">
        <v>91</v>
      </c>
    </row>
    <row r="111" spans="1:65" s="13" customFormat="1">
      <c r="B111" s="196"/>
      <c r="C111" s="197"/>
      <c r="D111" s="189" t="s">
        <v>146</v>
      </c>
      <c r="E111" s="198" t="s">
        <v>35</v>
      </c>
      <c r="F111" s="199" t="s">
        <v>241</v>
      </c>
      <c r="G111" s="197"/>
      <c r="H111" s="200">
        <v>2</v>
      </c>
      <c r="I111" s="201"/>
      <c r="J111" s="197"/>
      <c r="K111" s="197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146</v>
      </c>
      <c r="AU111" s="206" t="s">
        <v>91</v>
      </c>
      <c r="AV111" s="13" t="s">
        <v>91</v>
      </c>
      <c r="AW111" s="13" t="s">
        <v>41</v>
      </c>
      <c r="AX111" s="13" t="s">
        <v>81</v>
      </c>
      <c r="AY111" s="206" t="s">
        <v>133</v>
      </c>
    </row>
    <row r="112" spans="1:65" s="14" customFormat="1">
      <c r="B112" s="207"/>
      <c r="C112" s="208"/>
      <c r="D112" s="189" t="s">
        <v>146</v>
      </c>
      <c r="E112" s="209" t="s">
        <v>35</v>
      </c>
      <c r="F112" s="210" t="s">
        <v>148</v>
      </c>
      <c r="G112" s="208"/>
      <c r="H112" s="211">
        <v>2</v>
      </c>
      <c r="I112" s="212"/>
      <c r="J112" s="208"/>
      <c r="K112" s="208"/>
      <c r="L112" s="213"/>
      <c r="M112" s="214"/>
      <c r="N112" s="215"/>
      <c r="O112" s="215"/>
      <c r="P112" s="215"/>
      <c r="Q112" s="215"/>
      <c r="R112" s="215"/>
      <c r="S112" s="215"/>
      <c r="T112" s="216"/>
      <c r="AT112" s="217" t="s">
        <v>146</v>
      </c>
      <c r="AU112" s="217" t="s">
        <v>91</v>
      </c>
      <c r="AV112" s="14" t="s">
        <v>140</v>
      </c>
      <c r="AW112" s="14" t="s">
        <v>41</v>
      </c>
      <c r="AX112" s="14" t="s">
        <v>89</v>
      </c>
      <c r="AY112" s="217" t="s">
        <v>133</v>
      </c>
    </row>
    <row r="113" spans="1:65" s="2" customFormat="1" ht="24.15" customHeight="1">
      <c r="A113" s="37"/>
      <c r="B113" s="38"/>
      <c r="C113" s="176" t="s">
        <v>179</v>
      </c>
      <c r="D113" s="176" t="s">
        <v>135</v>
      </c>
      <c r="E113" s="177" t="s">
        <v>242</v>
      </c>
      <c r="F113" s="178" t="s">
        <v>243</v>
      </c>
      <c r="G113" s="179" t="s">
        <v>138</v>
      </c>
      <c r="H113" s="180">
        <v>2</v>
      </c>
      <c r="I113" s="181"/>
      <c r="J113" s="182">
        <f>ROUND(I113*H113,2)</f>
        <v>0</v>
      </c>
      <c r="K113" s="178" t="s">
        <v>139</v>
      </c>
      <c r="L113" s="42"/>
      <c r="M113" s="183" t="s">
        <v>35</v>
      </c>
      <c r="N113" s="184" t="s">
        <v>52</v>
      </c>
      <c r="O113" s="67"/>
      <c r="P113" s="185">
        <f>O113*H113</f>
        <v>0</v>
      </c>
      <c r="Q113" s="185">
        <v>0</v>
      </c>
      <c r="R113" s="185">
        <f>Q113*H113</f>
        <v>0</v>
      </c>
      <c r="S113" s="185">
        <v>0</v>
      </c>
      <c r="T113" s="18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7" t="s">
        <v>140</v>
      </c>
      <c r="AT113" s="187" t="s">
        <v>135</v>
      </c>
      <c r="AU113" s="187" t="s">
        <v>91</v>
      </c>
      <c r="AY113" s="19" t="s">
        <v>133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9" t="s">
        <v>89</v>
      </c>
      <c r="BK113" s="188">
        <f>ROUND(I113*H113,2)</f>
        <v>0</v>
      </c>
      <c r="BL113" s="19" t="s">
        <v>140</v>
      </c>
      <c r="BM113" s="187" t="s">
        <v>182</v>
      </c>
    </row>
    <row r="114" spans="1:65" s="2" customFormat="1" ht="19.2">
      <c r="A114" s="37"/>
      <c r="B114" s="38"/>
      <c r="C114" s="39"/>
      <c r="D114" s="189" t="s">
        <v>142</v>
      </c>
      <c r="E114" s="39"/>
      <c r="F114" s="190" t="s">
        <v>243</v>
      </c>
      <c r="G114" s="39"/>
      <c r="H114" s="39"/>
      <c r="I114" s="191"/>
      <c r="J114" s="39"/>
      <c r="K114" s="39"/>
      <c r="L114" s="42"/>
      <c r="M114" s="192"/>
      <c r="N114" s="193"/>
      <c r="O114" s="67"/>
      <c r="P114" s="67"/>
      <c r="Q114" s="67"/>
      <c r="R114" s="67"/>
      <c r="S114" s="67"/>
      <c r="T114" s="68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9" t="s">
        <v>142</v>
      </c>
      <c r="AU114" s="19" t="s">
        <v>91</v>
      </c>
    </row>
    <row r="115" spans="1:65" s="13" customFormat="1">
      <c r="B115" s="196"/>
      <c r="C115" s="197"/>
      <c r="D115" s="189" t="s">
        <v>146</v>
      </c>
      <c r="E115" s="198" t="s">
        <v>35</v>
      </c>
      <c r="F115" s="199" t="s">
        <v>241</v>
      </c>
      <c r="G115" s="197"/>
      <c r="H115" s="200">
        <v>2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146</v>
      </c>
      <c r="AU115" s="206" t="s">
        <v>91</v>
      </c>
      <c r="AV115" s="13" t="s">
        <v>91</v>
      </c>
      <c r="AW115" s="13" t="s">
        <v>41</v>
      </c>
      <c r="AX115" s="13" t="s">
        <v>81</v>
      </c>
      <c r="AY115" s="206" t="s">
        <v>133</v>
      </c>
    </row>
    <row r="116" spans="1:65" s="14" customFormat="1">
      <c r="B116" s="207"/>
      <c r="C116" s="208"/>
      <c r="D116" s="189" t="s">
        <v>146</v>
      </c>
      <c r="E116" s="209" t="s">
        <v>35</v>
      </c>
      <c r="F116" s="210" t="s">
        <v>148</v>
      </c>
      <c r="G116" s="208"/>
      <c r="H116" s="211">
        <v>2</v>
      </c>
      <c r="I116" s="212"/>
      <c r="J116" s="208"/>
      <c r="K116" s="208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146</v>
      </c>
      <c r="AU116" s="217" t="s">
        <v>91</v>
      </c>
      <c r="AV116" s="14" t="s">
        <v>140</v>
      </c>
      <c r="AW116" s="14" t="s">
        <v>41</v>
      </c>
      <c r="AX116" s="14" t="s">
        <v>89</v>
      </c>
      <c r="AY116" s="217" t="s">
        <v>133</v>
      </c>
    </row>
    <row r="117" spans="1:65" s="2" customFormat="1" ht="24.15" customHeight="1">
      <c r="A117" s="37"/>
      <c r="B117" s="38"/>
      <c r="C117" s="176" t="s">
        <v>184</v>
      </c>
      <c r="D117" s="176" t="s">
        <v>135</v>
      </c>
      <c r="E117" s="177" t="s">
        <v>246</v>
      </c>
      <c r="F117" s="178" t="s">
        <v>247</v>
      </c>
      <c r="G117" s="179" t="s">
        <v>248</v>
      </c>
      <c r="H117" s="180">
        <v>53.8</v>
      </c>
      <c r="I117" s="181"/>
      <c r="J117" s="182">
        <f>ROUND(I117*H117,2)</f>
        <v>0</v>
      </c>
      <c r="K117" s="178" t="s">
        <v>139</v>
      </c>
      <c r="L117" s="42"/>
      <c r="M117" s="183" t="s">
        <v>35</v>
      </c>
      <c r="N117" s="184" t="s">
        <v>52</v>
      </c>
      <c r="O117" s="67"/>
      <c r="P117" s="185">
        <f>O117*H117</f>
        <v>0</v>
      </c>
      <c r="Q117" s="185">
        <v>0</v>
      </c>
      <c r="R117" s="185">
        <f>Q117*H117</f>
        <v>0</v>
      </c>
      <c r="S117" s="185">
        <v>0</v>
      </c>
      <c r="T117" s="18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87" t="s">
        <v>140</v>
      </c>
      <c r="AT117" s="187" t="s">
        <v>135</v>
      </c>
      <c r="AU117" s="187" t="s">
        <v>91</v>
      </c>
      <c r="AY117" s="19" t="s">
        <v>133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9" t="s">
        <v>89</v>
      </c>
      <c r="BK117" s="188">
        <f>ROUND(I117*H117,2)</f>
        <v>0</v>
      </c>
      <c r="BL117" s="19" t="s">
        <v>140</v>
      </c>
      <c r="BM117" s="187" t="s">
        <v>1077</v>
      </c>
    </row>
    <row r="118" spans="1:65" s="2" customFormat="1" ht="19.2">
      <c r="A118" s="37"/>
      <c r="B118" s="38"/>
      <c r="C118" s="39"/>
      <c r="D118" s="189" t="s">
        <v>142</v>
      </c>
      <c r="E118" s="39"/>
      <c r="F118" s="190" t="s">
        <v>250</v>
      </c>
      <c r="G118" s="39"/>
      <c r="H118" s="39"/>
      <c r="I118" s="191"/>
      <c r="J118" s="39"/>
      <c r="K118" s="39"/>
      <c r="L118" s="42"/>
      <c r="M118" s="192"/>
      <c r="N118" s="193"/>
      <c r="O118" s="67"/>
      <c r="P118" s="67"/>
      <c r="Q118" s="67"/>
      <c r="R118" s="67"/>
      <c r="S118" s="67"/>
      <c r="T118" s="68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9" t="s">
        <v>142</v>
      </c>
      <c r="AU118" s="19" t="s">
        <v>91</v>
      </c>
    </row>
    <row r="119" spans="1:65" s="2" customFormat="1">
      <c r="A119" s="37"/>
      <c r="B119" s="38"/>
      <c r="C119" s="39"/>
      <c r="D119" s="194" t="s">
        <v>144</v>
      </c>
      <c r="E119" s="39"/>
      <c r="F119" s="195" t="s">
        <v>251</v>
      </c>
      <c r="G119" s="39"/>
      <c r="H119" s="39"/>
      <c r="I119" s="191"/>
      <c r="J119" s="39"/>
      <c r="K119" s="39"/>
      <c r="L119" s="42"/>
      <c r="M119" s="192"/>
      <c r="N119" s="193"/>
      <c r="O119" s="67"/>
      <c r="P119" s="67"/>
      <c r="Q119" s="67"/>
      <c r="R119" s="67"/>
      <c r="S119" s="67"/>
      <c r="T119" s="68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9" t="s">
        <v>144</v>
      </c>
      <c r="AU119" s="19" t="s">
        <v>91</v>
      </c>
    </row>
    <row r="120" spans="1:65" s="13" customFormat="1">
      <c r="B120" s="196"/>
      <c r="C120" s="197"/>
      <c r="D120" s="189" t="s">
        <v>146</v>
      </c>
      <c r="E120" s="198" t="s">
        <v>35</v>
      </c>
      <c r="F120" s="199" t="s">
        <v>1078</v>
      </c>
      <c r="G120" s="197"/>
      <c r="H120" s="200">
        <v>45.9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146</v>
      </c>
      <c r="AU120" s="206" t="s">
        <v>91</v>
      </c>
      <c r="AV120" s="13" t="s">
        <v>91</v>
      </c>
      <c r="AW120" s="13" t="s">
        <v>41</v>
      </c>
      <c r="AX120" s="13" t="s">
        <v>81</v>
      </c>
      <c r="AY120" s="206" t="s">
        <v>133</v>
      </c>
    </row>
    <row r="121" spans="1:65" s="13" customFormat="1">
      <c r="B121" s="196"/>
      <c r="C121" s="197"/>
      <c r="D121" s="189" t="s">
        <v>146</v>
      </c>
      <c r="E121" s="198" t="s">
        <v>35</v>
      </c>
      <c r="F121" s="199" t="s">
        <v>1079</v>
      </c>
      <c r="G121" s="197"/>
      <c r="H121" s="200">
        <v>6.1280000000000001</v>
      </c>
      <c r="I121" s="201"/>
      <c r="J121" s="197"/>
      <c r="K121" s="197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146</v>
      </c>
      <c r="AU121" s="206" t="s">
        <v>91</v>
      </c>
      <c r="AV121" s="13" t="s">
        <v>91</v>
      </c>
      <c r="AW121" s="13" t="s">
        <v>41</v>
      </c>
      <c r="AX121" s="13" t="s">
        <v>81</v>
      </c>
      <c r="AY121" s="206" t="s">
        <v>133</v>
      </c>
    </row>
    <row r="122" spans="1:65" s="13" customFormat="1">
      <c r="B122" s="196"/>
      <c r="C122" s="197"/>
      <c r="D122" s="189" t="s">
        <v>146</v>
      </c>
      <c r="E122" s="198" t="s">
        <v>35</v>
      </c>
      <c r="F122" s="199" t="s">
        <v>1080</v>
      </c>
      <c r="G122" s="197"/>
      <c r="H122" s="200">
        <v>1.8</v>
      </c>
      <c r="I122" s="201"/>
      <c r="J122" s="197"/>
      <c r="K122" s="197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146</v>
      </c>
      <c r="AU122" s="206" t="s">
        <v>91</v>
      </c>
      <c r="AV122" s="13" t="s">
        <v>91</v>
      </c>
      <c r="AW122" s="13" t="s">
        <v>41</v>
      </c>
      <c r="AX122" s="13" t="s">
        <v>81</v>
      </c>
      <c r="AY122" s="206" t="s">
        <v>133</v>
      </c>
    </row>
    <row r="123" spans="1:65" s="14" customFormat="1">
      <c r="B123" s="207"/>
      <c r="C123" s="208"/>
      <c r="D123" s="189" t="s">
        <v>146</v>
      </c>
      <c r="E123" s="209" t="s">
        <v>35</v>
      </c>
      <c r="F123" s="210" t="s">
        <v>148</v>
      </c>
      <c r="G123" s="208"/>
      <c r="H123" s="211">
        <v>53.828000000000003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146</v>
      </c>
      <c r="AU123" s="217" t="s">
        <v>91</v>
      </c>
      <c r="AV123" s="14" t="s">
        <v>140</v>
      </c>
      <c r="AW123" s="14" t="s">
        <v>41</v>
      </c>
      <c r="AX123" s="14" t="s">
        <v>81</v>
      </c>
      <c r="AY123" s="217" t="s">
        <v>133</v>
      </c>
    </row>
    <row r="124" spans="1:65" s="13" customFormat="1">
      <c r="B124" s="196"/>
      <c r="C124" s="197"/>
      <c r="D124" s="189" t="s">
        <v>146</v>
      </c>
      <c r="E124" s="198" t="s">
        <v>35</v>
      </c>
      <c r="F124" s="199" t="s">
        <v>1081</v>
      </c>
      <c r="G124" s="197"/>
      <c r="H124" s="200">
        <v>53.8</v>
      </c>
      <c r="I124" s="201"/>
      <c r="J124" s="197"/>
      <c r="K124" s="197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146</v>
      </c>
      <c r="AU124" s="206" t="s">
        <v>91</v>
      </c>
      <c r="AV124" s="13" t="s">
        <v>91</v>
      </c>
      <c r="AW124" s="13" t="s">
        <v>41</v>
      </c>
      <c r="AX124" s="13" t="s">
        <v>81</v>
      </c>
      <c r="AY124" s="206" t="s">
        <v>133</v>
      </c>
    </row>
    <row r="125" spans="1:65" s="14" customFormat="1">
      <c r="B125" s="207"/>
      <c r="C125" s="208"/>
      <c r="D125" s="189" t="s">
        <v>146</v>
      </c>
      <c r="E125" s="209" t="s">
        <v>35</v>
      </c>
      <c r="F125" s="210" t="s">
        <v>148</v>
      </c>
      <c r="G125" s="208"/>
      <c r="H125" s="211">
        <v>53.8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146</v>
      </c>
      <c r="AU125" s="217" t="s">
        <v>91</v>
      </c>
      <c r="AV125" s="14" t="s">
        <v>140</v>
      </c>
      <c r="AW125" s="14" t="s">
        <v>41</v>
      </c>
      <c r="AX125" s="14" t="s">
        <v>89</v>
      </c>
      <c r="AY125" s="217" t="s">
        <v>133</v>
      </c>
    </row>
    <row r="126" spans="1:65" s="2" customFormat="1" ht="33" customHeight="1">
      <c r="A126" s="37"/>
      <c r="B126" s="38"/>
      <c r="C126" s="176" t="s">
        <v>190</v>
      </c>
      <c r="D126" s="176" t="s">
        <v>135</v>
      </c>
      <c r="E126" s="177" t="s">
        <v>1082</v>
      </c>
      <c r="F126" s="178" t="s">
        <v>1083</v>
      </c>
      <c r="G126" s="179" t="s">
        <v>248</v>
      </c>
      <c r="H126" s="180">
        <v>172.65</v>
      </c>
      <c r="I126" s="181"/>
      <c r="J126" s="182">
        <f>ROUND(I126*H126,2)</f>
        <v>0</v>
      </c>
      <c r="K126" s="178" t="s">
        <v>139</v>
      </c>
      <c r="L126" s="42"/>
      <c r="M126" s="183" t="s">
        <v>35</v>
      </c>
      <c r="N126" s="184" t="s">
        <v>52</v>
      </c>
      <c r="O126" s="67"/>
      <c r="P126" s="185">
        <f>O126*H126</f>
        <v>0</v>
      </c>
      <c r="Q126" s="185">
        <v>0</v>
      </c>
      <c r="R126" s="185">
        <f>Q126*H126</f>
        <v>0</v>
      </c>
      <c r="S126" s="185">
        <v>0</v>
      </c>
      <c r="T126" s="18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7" t="s">
        <v>140</v>
      </c>
      <c r="AT126" s="187" t="s">
        <v>135</v>
      </c>
      <c r="AU126" s="187" t="s">
        <v>91</v>
      </c>
      <c r="AY126" s="19" t="s">
        <v>133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9" t="s">
        <v>89</v>
      </c>
      <c r="BK126" s="188">
        <f>ROUND(I126*H126,2)</f>
        <v>0</v>
      </c>
      <c r="BL126" s="19" t="s">
        <v>140</v>
      </c>
      <c r="BM126" s="187" t="s">
        <v>1084</v>
      </c>
    </row>
    <row r="127" spans="1:65" s="2" customFormat="1" ht="28.8">
      <c r="A127" s="37"/>
      <c r="B127" s="38"/>
      <c r="C127" s="39"/>
      <c r="D127" s="189" t="s">
        <v>142</v>
      </c>
      <c r="E127" s="39"/>
      <c r="F127" s="190" t="s">
        <v>1085</v>
      </c>
      <c r="G127" s="39"/>
      <c r="H127" s="39"/>
      <c r="I127" s="191"/>
      <c r="J127" s="39"/>
      <c r="K127" s="39"/>
      <c r="L127" s="42"/>
      <c r="M127" s="192"/>
      <c r="N127" s="193"/>
      <c r="O127" s="67"/>
      <c r="P127" s="67"/>
      <c r="Q127" s="67"/>
      <c r="R127" s="67"/>
      <c r="S127" s="67"/>
      <c r="T127" s="68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9" t="s">
        <v>142</v>
      </c>
      <c r="AU127" s="19" t="s">
        <v>91</v>
      </c>
    </row>
    <row r="128" spans="1:65" s="2" customFormat="1">
      <c r="A128" s="37"/>
      <c r="B128" s="38"/>
      <c r="C128" s="39"/>
      <c r="D128" s="194" t="s">
        <v>144</v>
      </c>
      <c r="E128" s="39"/>
      <c r="F128" s="195" t="s">
        <v>1086</v>
      </c>
      <c r="G128" s="39"/>
      <c r="H128" s="39"/>
      <c r="I128" s="191"/>
      <c r="J128" s="39"/>
      <c r="K128" s="39"/>
      <c r="L128" s="42"/>
      <c r="M128" s="192"/>
      <c r="N128" s="193"/>
      <c r="O128" s="67"/>
      <c r="P128" s="67"/>
      <c r="Q128" s="67"/>
      <c r="R128" s="67"/>
      <c r="S128" s="67"/>
      <c r="T128" s="68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9" t="s">
        <v>144</v>
      </c>
      <c r="AU128" s="19" t="s">
        <v>91</v>
      </c>
    </row>
    <row r="129" spans="1:65" s="16" customFormat="1">
      <c r="B129" s="229"/>
      <c r="C129" s="230"/>
      <c r="D129" s="189" t="s">
        <v>146</v>
      </c>
      <c r="E129" s="231" t="s">
        <v>35</v>
      </c>
      <c r="F129" s="232" t="s">
        <v>1087</v>
      </c>
      <c r="G129" s="230"/>
      <c r="H129" s="231" t="s">
        <v>35</v>
      </c>
      <c r="I129" s="233"/>
      <c r="J129" s="230"/>
      <c r="K129" s="230"/>
      <c r="L129" s="234"/>
      <c r="M129" s="235"/>
      <c r="N129" s="236"/>
      <c r="O129" s="236"/>
      <c r="P129" s="236"/>
      <c r="Q129" s="236"/>
      <c r="R129" s="236"/>
      <c r="S129" s="236"/>
      <c r="T129" s="237"/>
      <c r="AT129" s="238" t="s">
        <v>146</v>
      </c>
      <c r="AU129" s="238" t="s">
        <v>91</v>
      </c>
      <c r="AV129" s="16" t="s">
        <v>89</v>
      </c>
      <c r="AW129" s="16" t="s">
        <v>41</v>
      </c>
      <c r="AX129" s="16" t="s">
        <v>81</v>
      </c>
      <c r="AY129" s="238" t="s">
        <v>133</v>
      </c>
    </row>
    <row r="130" spans="1:65" s="13" customFormat="1">
      <c r="B130" s="196"/>
      <c r="C130" s="197"/>
      <c r="D130" s="189" t="s">
        <v>146</v>
      </c>
      <c r="E130" s="198" t="s">
        <v>35</v>
      </c>
      <c r="F130" s="199" t="s">
        <v>1088</v>
      </c>
      <c r="G130" s="197"/>
      <c r="H130" s="200">
        <v>58.3</v>
      </c>
      <c r="I130" s="201"/>
      <c r="J130" s="197"/>
      <c r="K130" s="197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146</v>
      </c>
      <c r="AU130" s="206" t="s">
        <v>91</v>
      </c>
      <c r="AV130" s="13" t="s">
        <v>91</v>
      </c>
      <c r="AW130" s="13" t="s">
        <v>41</v>
      </c>
      <c r="AX130" s="13" t="s">
        <v>81</v>
      </c>
      <c r="AY130" s="206" t="s">
        <v>133</v>
      </c>
    </row>
    <row r="131" spans="1:65" s="13" customFormat="1">
      <c r="B131" s="196"/>
      <c r="C131" s="197"/>
      <c r="D131" s="189" t="s">
        <v>146</v>
      </c>
      <c r="E131" s="198" t="s">
        <v>35</v>
      </c>
      <c r="F131" s="199" t="s">
        <v>1089</v>
      </c>
      <c r="G131" s="197"/>
      <c r="H131" s="200">
        <v>23.73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146</v>
      </c>
      <c r="AU131" s="206" t="s">
        <v>91</v>
      </c>
      <c r="AV131" s="13" t="s">
        <v>91</v>
      </c>
      <c r="AW131" s="13" t="s">
        <v>41</v>
      </c>
      <c r="AX131" s="13" t="s">
        <v>81</v>
      </c>
      <c r="AY131" s="206" t="s">
        <v>133</v>
      </c>
    </row>
    <row r="132" spans="1:65" s="13" customFormat="1">
      <c r="B132" s="196"/>
      <c r="C132" s="197"/>
      <c r="D132" s="189" t="s">
        <v>146</v>
      </c>
      <c r="E132" s="198" t="s">
        <v>35</v>
      </c>
      <c r="F132" s="199" t="s">
        <v>1090</v>
      </c>
      <c r="G132" s="197"/>
      <c r="H132" s="200">
        <v>50.82</v>
      </c>
      <c r="I132" s="201"/>
      <c r="J132" s="197"/>
      <c r="K132" s="197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146</v>
      </c>
      <c r="AU132" s="206" t="s">
        <v>91</v>
      </c>
      <c r="AV132" s="13" t="s">
        <v>91</v>
      </c>
      <c r="AW132" s="13" t="s">
        <v>41</v>
      </c>
      <c r="AX132" s="13" t="s">
        <v>81</v>
      </c>
      <c r="AY132" s="206" t="s">
        <v>133</v>
      </c>
    </row>
    <row r="133" spans="1:65" s="13" customFormat="1">
      <c r="B133" s="196"/>
      <c r="C133" s="197"/>
      <c r="D133" s="189" t="s">
        <v>146</v>
      </c>
      <c r="E133" s="198" t="s">
        <v>35</v>
      </c>
      <c r="F133" s="199" t="s">
        <v>1091</v>
      </c>
      <c r="G133" s="197"/>
      <c r="H133" s="200">
        <v>110.355</v>
      </c>
      <c r="I133" s="201"/>
      <c r="J133" s="197"/>
      <c r="K133" s="197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 t="s">
        <v>146</v>
      </c>
      <c r="AU133" s="206" t="s">
        <v>91</v>
      </c>
      <c r="AV133" s="13" t="s">
        <v>91</v>
      </c>
      <c r="AW133" s="13" t="s">
        <v>41</v>
      </c>
      <c r="AX133" s="13" t="s">
        <v>81</v>
      </c>
      <c r="AY133" s="206" t="s">
        <v>133</v>
      </c>
    </row>
    <row r="134" spans="1:65" s="15" customFormat="1">
      <c r="B134" s="218"/>
      <c r="C134" s="219"/>
      <c r="D134" s="189" t="s">
        <v>146</v>
      </c>
      <c r="E134" s="220" t="s">
        <v>35</v>
      </c>
      <c r="F134" s="221" t="s">
        <v>224</v>
      </c>
      <c r="G134" s="219"/>
      <c r="H134" s="222">
        <v>243.20500000000001</v>
      </c>
      <c r="I134" s="223"/>
      <c r="J134" s="219"/>
      <c r="K134" s="219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146</v>
      </c>
      <c r="AU134" s="228" t="s">
        <v>91</v>
      </c>
      <c r="AV134" s="15" t="s">
        <v>156</v>
      </c>
      <c r="AW134" s="15" t="s">
        <v>41</v>
      </c>
      <c r="AX134" s="15" t="s">
        <v>81</v>
      </c>
      <c r="AY134" s="228" t="s">
        <v>133</v>
      </c>
    </row>
    <row r="135" spans="1:65" s="16" customFormat="1">
      <c r="B135" s="229"/>
      <c r="C135" s="230"/>
      <c r="D135" s="189" t="s">
        <v>146</v>
      </c>
      <c r="E135" s="231" t="s">
        <v>35</v>
      </c>
      <c r="F135" s="232" t="s">
        <v>1092</v>
      </c>
      <c r="G135" s="230"/>
      <c r="H135" s="231" t="s">
        <v>35</v>
      </c>
      <c r="I135" s="233"/>
      <c r="J135" s="230"/>
      <c r="K135" s="230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146</v>
      </c>
      <c r="AU135" s="238" t="s">
        <v>91</v>
      </c>
      <c r="AV135" s="16" t="s">
        <v>89</v>
      </c>
      <c r="AW135" s="16" t="s">
        <v>41</v>
      </c>
      <c r="AX135" s="16" t="s">
        <v>81</v>
      </c>
      <c r="AY135" s="238" t="s">
        <v>133</v>
      </c>
    </row>
    <row r="136" spans="1:65" s="13" customFormat="1">
      <c r="B136" s="196"/>
      <c r="C136" s="197"/>
      <c r="D136" s="189" t="s">
        <v>146</v>
      </c>
      <c r="E136" s="198" t="s">
        <v>35</v>
      </c>
      <c r="F136" s="199" t="s">
        <v>1093</v>
      </c>
      <c r="G136" s="197"/>
      <c r="H136" s="200">
        <v>102.048</v>
      </c>
      <c r="I136" s="201"/>
      <c r="J136" s="197"/>
      <c r="K136" s="197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146</v>
      </c>
      <c r="AU136" s="206" t="s">
        <v>91</v>
      </c>
      <c r="AV136" s="13" t="s">
        <v>91</v>
      </c>
      <c r="AW136" s="13" t="s">
        <v>41</v>
      </c>
      <c r="AX136" s="13" t="s">
        <v>81</v>
      </c>
      <c r="AY136" s="206" t="s">
        <v>133</v>
      </c>
    </row>
    <row r="137" spans="1:65" s="15" customFormat="1">
      <c r="B137" s="218"/>
      <c r="C137" s="219"/>
      <c r="D137" s="189" t="s">
        <v>146</v>
      </c>
      <c r="E137" s="220" t="s">
        <v>35</v>
      </c>
      <c r="F137" s="221" t="s">
        <v>224</v>
      </c>
      <c r="G137" s="219"/>
      <c r="H137" s="222">
        <v>102.048</v>
      </c>
      <c r="I137" s="223"/>
      <c r="J137" s="219"/>
      <c r="K137" s="219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146</v>
      </c>
      <c r="AU137" s="228" t="s">
        <v>91</v>
      </c>
      <c r="AV137" s="15" t="s">
        <v>156</v>
      </c>
      <c r="AW137" s="15" t="s">
        <v>41</v>
      </c>
      <c r="AX137" s="15" t="s">
        <v>81</v>
      </c>
      <c r="AY137" s="228" t="s">
        <v>133</v>
      </c>
    </row>
    <row r="138" spans="1:65" s="14" customFormat="1">
      <c r="B138" s="207"/>
      <c r="C138" s="208"/>
      <c r="D138" s="189" t="s">
        <v>146</v>
      </c>
      <c r="E138" s="209" t="s">
        <v>35</v>
      </c>
      <c r="F138" s="210" t="s">
        <v>148</v>
      </c>
      <c r="G138" s="208"/>
      <c r="H138" s="211">
        <v>345.25299999999999</v>
      </c>
      <c r="I138" s="212"/>
      <c r="J138" s="208"/>
      <c r="K138" s="208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146</v>
      </c>
      <c r="AU138" s="217" t="s">
        <v>91</v>
      </c>
      <c r="AV138" s="14" t="s">
        <v>140</v>
      </c>
      <c r="AW138" s="14" t="s">
        <v>41</v>
      </c>
      <c r="AX138" s="14" t="s">
        <v>81</v>
      </c>
      <c r="AY138" s="217" t="s">
        <v>133</v>
      </c>
    </row>
    <row r="139" spans="1:65" s="13" customFormat="1">
      <c r="B139" s="196"/>
      <c r="C139" s="197"/>
      <c r="D139" s="189" t="s">
        <v>146</v>
      </c>
      <c r="E139" s="198" t="s">
        <v>35</v>
      </c>
      <c r="F139" s="199" t="s">
        <v>1094</v>
      </c>
      <c r="G139" s="197"/>
      <c r="H139" s="200">
        <v>172.65</v>
      </c>
      <c r="I139" s="201"/>
      <c r="J139" s="197"/>
      <c r="K139" s="197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146</v>
      </c>
      <c r="AU139" s="206" t="s">
        <v>91</v>
      </c>
      <c r="AV139" s="13" t="s">
        <v>91</v>
      </c>
      <c r="AW139" s="13" t="s">
        <v>41</v>
      </c>
      <c r="AX139" s="13" t="s">
        <v>81</v>
      </c>
      <c r="AY139" s="206" t="s">
        <v>133</v>
      </c>
    </row>
    <row r="140" spans="1:65" s="14" customFormat="1">
      <c r="B140" s="207"/>
      <c r="C140" s="208"/>
      <c r="D140" s="189" t="s">
        <v>146</v>
      </c>
      <c r="E140" s="209" t="s">
        <v>35</v>
      </c>
      <c r="F140" s="210" t="s">
        <v>148</v>
      </c>
      <c r="G140" s="208"/>
      <c r="H140" s="211">
        <v>172.65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146</v>
      </c>
      <c r="AU140" s="217" t="s">
        <v>91</v>
      </c>
      <c r="AV140" s="14" t="s">
        <v>140</v>
      </c>
      <c r="AW140" s="14" t="s">
        <v>41</v>
      </c>
      <c r="AX140" s="14" t="s">
        <v>89</v>
      </c>
      <c r="AY140" s="217" t="s">
        <v>133</v>
      </c>
    </row>
    <row r="141" spans="1:65" s="2" customFormat="1" ht="33" customHeight="1">
      <c r="A141" s="37"/>
      <c r="B141" s="38"/>
      <c r="C141" s="176" t="s">
        <v>171</v>
      </c>
      <c r="D141" s="176" t="s">
        <v>135</v>
      </c>
      <c r="E141" s="177" t="s">
        <v>1095</v>
      </c>
      <c r="F141" s="178" t="s">
        <v>1096</v>
      </c>
      <c r="G141" s="179" t="s">
        <v>248</v>
      </c>
      <c r="H141" s="180">
        <v>172.65</v>
      </c>
      <c r="I141" s="181"/>
      <c r="J141" s="182">
        <f>ROUND(I141*H141,2)</f>
        <v>0</v>
      </c>
      <c r="K141" s="178" t="s">
        <v>139</v>
      </c>
      <c r="L141" s="42"/>
      <c r="M141" s="183" t="s">
        <v>35</v>
      </c>
      <c r="N141" s="184" t="s">
        <v>52</v>
      </c>
      <c r="O141" s="67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7" t="s">
        <v>140</v>
      </c>
      <c r="AT141" s="187" t="s">
        <v>135</v>
      </c>
      <c r="AU141" s="187" t="s">
        <v>91</v>
      </c>
      <c r="AY141" s="19" t="s">
        <v>133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9" t="s">
        <v>89</v>
      </c>
      <c r="BK141" s="188">
        <f>ROUND(I141*H141,2)</f>
        <v>0</v>
      </c>
      <c r="BL141" s="19" t="s">
        <v>140</v>
      </c>
      <c r="BM141" s="187" t="s">
        <v>1097</v>
      </c>
    </row>
    <row r="142" spans="1:65" s="2" customFormat="1" ht="28.8">
      <c r="A142" s="37"/>
      <c r="B142" s="38"/>
      <c r="C142" s="39"/>
      <c r="D142" s="189" t="s">
        <v>142</v>
      </c>
      <c r="E142" s="39"/>
      <c r="F142" s="190" t="s">
        <v>1098</v>
      </c>
      <c r="G142" s="39"/>
      <c r="H142" s="39"/>
      <c r="I142" s="191"/>
      <c r="J142" s="39"/>
      <c r="K142" s="39"/>
      <c r="L142" s="42"/>
      <c r="M142" s="192"/>
      <c r="N142" s="193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9" t="s">
        <v>142</v>
      </c>
      <c r="AU142" s="19" t="s">
        <v>91</v>
      </c>
    </row>
    <row r="143" spans="1:65" s="2" customFormat="1">
      <c r="A143" s="37"/>
      <c r="B143" s="38"/>
      <c r="C143" s="39"/>
      <c r="D143" s="194" t="s">
        <v>144</v>
      </c>
      <c r="E143" s="39"/>
      <c r="F143" s="195" t="s">
        <v>1099</v>
      </c>
      <c r="G143" s="39"/>
      <c r="H143" s="39"/>
      <c r="I143" s="191"/>
      <c r="J143" s="39"/>
      <c r="K143" s="39"/>
      <c r="L143" s="42"/>
      <c r="M143" s="192"/>
      <c r="N143" s="193"/>
      <c r="O143" s="67"/>
      <c r="P143" s="67"/>
      <c r="Q143" s="67"/>
      <c r="R143" s="67"/>
      <c r="S143" s="67"/>
      <c r="T143" s="68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9" t="s">
        <v>144</v>
      </c>
      <c r="AU143" s="19" t="s">
        <v>91</v>
      </c>
    </row>
    <row r="144" spans="1:65" s="13" customFormat="1">
      <c r="B144" s="196"/>
      <c r="C144" s="197"/>
      <c r="D144" s="189" t="s">
        <v>146</v>
      </c>
      <c r="E144" s="198" t="s">
        <v>35</v>
      </c>
      <c r="F144" s="199" t="s">
        <v>1100</v>
      </c>
      <c r="G144" s="197"/>
      <c r="H144" s="200">
        <v>172.65</v>
      </c>
      <c r="I144" s="201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146</v>
      </c>
      <c r="AU144" s="206" t="s">
        <v>91</v>
      </c>
      <c r="AV144" s="13" t="s">
        <v>91</v>
      </c>
      <c r="AW144" s="13" t="s">
        <v>41</v>
      </c>
      <c r="AX144" s="13" t="s">
        <v>81</v>
      </c>
      <c r="AY144" s="206" t="s">
        <v>133</v>
      </c>
    </row>
    <row r="145" spans="1:65" s="14" customFormat="1">
      <c r="B145" s="207"/>
      <c r="C145" s="208"/>
      <c r="D145" s="189" t="s">
        <v>146</v>
      </c>
      <c r="E145" s="209" t="s">
        <v>35</v>
      </c>
      <c r="F145" s="210" t="s">
        <v>148</v>
      </c>
      <c r="G145" s="208"/>
      <c r="H145" s="211">
        <v>172.65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146</v>
      </c>
      <c r="AU145" s="217" t="s">
        <v>91</v>
      </c>
      <c r="AV145" s="14" t="s">
        <v>140</v>
      </c>
      <c r="AW145" s="14" t="s">
        <v>41</v>
      </c>
      <c r="AX145" s="14" t="s">
        <v>89</v>
      </c>
      <c r="AY145" s="217" t="s">
        <v>133</v>
      </c>
    </row>
    <row r="146" spans="1:65" s="2" customFormat="1" ht="21.75" customHeight="1">
      <c r="A146" s="37"/>
      <c r="B146" s="38"/>
      <c r="C146" s="176" t="s">
        <v>202</v>
      </c>
      <c r="D146" s="176" t="s">
        <v>135</v>
      </c>
      <c r="E146" s="177" t="s">
        <v>338</v>
      </c>
      <c r="F146" s="178" t="s">
        <v>339</v>
      </c>
      <c r="G146" s="179" t="s">
        <v>151</v>
      </c>
      <c r="H146" s="180">
        <v>741.5</v>
      </c>
      <c r="I146" s="181"/>
      <c r="J146" s="182">
        <f>ROUND(I146*H146,2)</f>
        <v>0</v>
      </c>
      <c r="K146" s="178" t="s">
        <v>139</v>
      </c>
      <c r="L146" s="42"/>
      <c r="M146" s="183" t="s">
        <v>35</v>
      </c>
      <c r="N146" s="184" t="s">
        <v>52</v>
      </c>
      <c r="O146" s="67"/>
      <c r="P146" s="185">
        <f>O146*H146</f>
        <v>0</v>
      </c>
      <c r="Q146" s="185">
        <v>8.4000000000000003E-4</v>
      </c>
      <c r="R146" s="185">
        <f>Q146*H146</f>
        <v>0.62286000000000008</v>
      </c>
      <c r="S146" s="185">
        <v>0</v>
      </c>
      <c r="T146" s="18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7" t="s">
        <v>140</v>
      </c>
      <c r="AT146" s="187" t="s">
        <v>135</v>
      </c>
      <c r="AU146" s="187" t="s">
        <v>91</v>
      </c>
      <c r="AY146" s="19" t="s">
        <v>133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9" t="s">
        <v>89</v>
      </c>
      <c r="BK146" s="188">
        <f>ROUND(I146*H146,2)</f>
        <v>0</v>
      </c>
      <c r="BL146" s="19" t="s">
        <v>140</v>
      </c>
      <c r="BM146" s="187" t="s">
        <v>210</v>
      </c>
    </row>
    <row r="147" spans="1:65" s="2" customFormat="1">
      <c r="A147" s="37"/>
      <c r="B147" s="38"/>
      <c r="C147" s="39"/>
      <c r="D147" s="189" t="s">
        <v>142</v>
      </c>
      <c r="E147" s="39"/>
      <c r="F147" s="190" t="s">
        <v>339</v>
      </c>
      <c r="G147" s="39"/>
      <c r="H147" s="39"/>
      <c r="I147" s="191"/>
      <c r="J147" s="39"/>
      <c r="K147" s="39"/>
      <c r="L147" s="42"/>
      <c r="M147" s="192"/>
      <c r="N147" s="193"/>
      <c r="O147" s="67"/>
      <c r="P147" s="67"/>
      <c r="Q147" s="67"/>
      <c r="R147" s="67"/>
      <c r="S147" s="67"/>
      <c r="T147" s="68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9" t="s">
        <v>142</v>
      </c>
      <c r="AU147" s="19" t="s">
        <v>91</v>
      </c>
    </row>
    <row r="148" spans="1:65" s="16" customFormat="1">
      <c r="B148" s="229"/>
      <c r="C148" s="230"/>
      <c r="D148" s="189" t="s">
        <v>146</v>
      </c>
      <c r="E148" s="231" t="s">
        <v>35</v>
      </c>
      <c r="F148" s="232" t="s">
        <v>1087</v>
      </c>
      <c r="G148" s="230"/>
      <c r="H148" s="231" t="s">
        <v>35</v>
      </c>
      <c r="I148" s="233"/>
      <c r="J148" s="230"/>
      <c r="K148" s="230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146</v>
      </c>
      <c r="AU148" s="238" t="s">
        <v>91</v>
      </c>
      <c r="AV148" s="16" t="s">
        <v>89</v>
      </c>
      <c r="AW148" s="16" t="s">
        <v>41</v>
      </c>
      <c r="AX148" s="16" t="s">
        <v>81</v>
      </c>
      <c r="AY148" s="238" t="s">
        <v>133</v>
      </c>
    </row>
    <row r="149" spans="1:65" s="13" customFormat="1">
      <c r="B149" s="196"/>
      <c r="C149" s="197"/>
      <c r="D149" s="189" t="s">
        <v>146</v>
      </c>
      <c r="E149" s="198" t="s">
        <v>35</v>
      </c>
      <c r="F149" s="199" t="s">
        <v>1101</v>
      </c>
      <c r="G149" s="197"/>
      <c r="H149" s="200">
        <v>116.6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146</v>
      </c>
      <c r="AU149" s="206" t="s">
        <v>91</v>
      </c>
      <c r="AV149" s="13" t="s">
        <v>91</v>
      </c>
      <c r="AW149" s="13" t="s">
        <v>41</v>
      </c>
      <c r="AX149" s="13" t="s">
        <v>81</v>
      </c>
      <c r="AY149" s="206" t="s">
        <v>133</v>
      </c>
    </row>
    <row r="150" spans="1:65" s="13" customFormat="1">
      <c r="B150" s="196"/>
      <c r="C150" s="197"/>
      <c r="D150" s="189" t="s">
        <v>146</v>
      </c>
      <c r="E150" s="198" t="s">
        <v>35</v>
      </c>
      <c r="F150" s="199" t="s">
        <v>1102</v>
      </c>
      <c r="G150" s="197"/>
      <c r="H150" s="200">
        <v>47.46</v>
      </c>
      <c r="I150" s="201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146</v>
      </c>
      <c r="AU150" s="206" t="s">
        <v>91</v>
      </c>
      <c r="AV150" s="13" t="s">
        <v>91</v>
      </c>
      <c r="AW150" s="13" t="s">
        <v>41</v>
      </c>
      <c r="AX150" s="13" t="s">
        <v>81</v>
      </c>
      <c r="AY150" s="206" t="s">
        <v>133</v>
      </c>
    </row>
    <row r="151" spans="1:65" s="13" customFormat="1">
      <c r="B151" s="196"/>
      <c r="C151" s="197"/>
      <c r="D151" s="189" t="s">
        <v>146</v>
      </c>
      <c r="E151" s="198" t="s">
        <v>35</v>
      </c>
      <c r="F151" s="199" t="s">
        <v>1103</v>
      </c>
      <c r="G151" s="197"/>
      <c r="H151" s="200">
        <v>101.64</v>
      </c>
      <c r="I151" s="201"/>
      <c r="J151" s="197"/>
      <c r="K151" s="197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146</v>
      </c>
      <c r="AU151" s="206" t="s">
        <v>91</v>
      </c>
      <c r="AV151" s="13" t="s">
        <v>91</v>
      </c>
      <c r="AW151" s="13" t="s">
        <v>41</v>
      </c>
      <c r="AX151" s="13" t="s">
        <v>81</v>
      </c>
      <c r="AY151" s="206" t="s">
        <v>133</v>
      </c>
    </row>
    <row r="152" spans="1:65" s="13" customFormat="1">
      <c r="B152" s="196"/>
      <c r="C152" s="197"/>
      <c r="D152" s="189" t="s">
        <v>146</v>
      </c>
      <c r="E152" s="198" t="s">
        <v>35</v>
      </c>
      <c r="F152" s="199" t="s">
        <v>1104</v>
      </c>
      <c r="G152" s="197"/>
      <c r="H152" s="200">
        <v>220.71</v>
      </c>
      <c r="I152" s="201"/>
      <c r="J152" s="197"/>
      <c r="K152" s="197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146</v>
      </c>
      <c r="AU152" s="206" t="s">
        <v>91</v>
      </c>
      <c r="AV152" s="13" t="s">
        <v>91</v>
      </c>
      <c r="AW152" s="13" t="s">
        <v>41</v>
      </c>
      <c r="AX152" s="13" t="s">
        <v>81</v>
      </c>
      <c r="AY152" s="206" t="s">
        <v>133</v>
      </c>
    </row>
    <row r="153" spans="1:65" s="15" customFormat="1">
      <c r="B153" s="218"/>
      <c r="C153" s="219"/>
      <c r="D153" s="189" t="s">
        <v>146</v>
      </c>
      <c r="E153" s="220" t="s">
        <v>35</v>
      </c>
      <c r="F153" s="221" t="s">
        <v>224</v>
      </c>
      <c r="G153" s="219"/>
      <c r="H153" s="222">
        <v>486.41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146</v>
      </c>
      <c r="AU153" s="228" t="s">
        <v>91</v>
      </c>
      <c r="AV153" s="15" t="s">
        <v>156</v>
      </c>
      <c r="AW153" s="15" t="s">
        <v>41</v>
      </c>
      <c r="AX153" s="15" t="s">
        <v>81</v>
      </c>
      <c r="AY153" s="228" t="s">
        <v>133</v>
      </c>
    </row>
    <row r="154" spans="1:65" s="16" customFormat="1">
      <c r="B154" s="229"/>
      <c r="C154" s="230"/>
      <c r="D154" s="189" t="s">
        <v>146</v>
      </c>
      <c r="E154" s="231" t="s">
        <v>35</v>
      </c>
      <c r="F154" s="232" t="s">
        <v>1092</v>
      </c>
      <c r="G154" s="230"/>
      <c r="H154" s="231" t="s">
        <v>35</v>
      </c>
      <c r="I154" s="233"/>
      <c r="J154" s="230"/>
      <c r="K154" s="230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146</v>
      </c>
      <c r="AU154" s="238" t="s">
        <v>91</v>
      </c>
      <c r="AV154" s="16" t="s">
        <v>89</v>
      </c>
      <c r="AW154" s="16" t="s">
        <v>41</v>
      </c>
      <c r="AX154" s="16" t="s">
        <v>81</v>
      </c>
      <c r="AY154" s="238" t="s">
        <v>133</v>
      </c>
    </row>
    <row r="155" spans="1:65" s="13" customFormat="1">
      <c r="B155" s="196"/>
      <c r="C155" s="197"/>
      <c r="D155" s="189" t="s">
        <v>146</v>
      </c>
      <c r="E155" s="198" t="s">
        <v>35</v>
      </c>
      <c r="F155" s="199" t="s">
        <v>1105</v>
      </c>
      <c r="G155" s="197"/>
      <c r="H155" s="200">
        <v>255.12</v>
      </c>
      <c r="I155" s="201"/>
      <c r="J155" s="197"/>
      <c r="K155" s="197"/>
      <c r="L155" s="202"/>
      <c r="M155" s="203"/>
      <c r="N155" s="204"/>
      <c r="O155" s="204"/>
      <c r="P155" s="204"/>
      <c r="Q155" s="204"/>
      <c r="R155" s="204"/>
      <c r="S155" s="204"/>
      <c r="T155" s="205"/>
      <c r="AT155" s="206" t="s">
        <v>146</v>
      </c>
      <c r="AU155" s="206" t="s">
        <v>91</v>
      </c>
      <c r="AV155" s="13" t="s">
        <v>91</v>
      </c>
      <c r="AW155" s="13" t="s">
        <v>41</v>
      </c>
      <c r="AX155" s="13" t="s">
        <v>81</v>
      </c>
      <c r="AY155" s="206" t="s">
        <v>133</v>
      </c>
    </row>
    <row r="156" spans="1:65" s="15" customFormat="1">
      <c r="B156" s="218"/>
      <c r="C156" s="219"/>
      <c r="D156" s="189" t="s">
        <v>146</v>
      </c>
      <c r="E156" s="220" t="s">
        <v>35</v>
      </c>
      <c r="F156" s="221" t="s">
        <v>224</v>
      </c>
      <c r="G156" s="219"/>
      <c r="H156" s="222">
        <v>255.12</v>
      </c>
      <c r="I156" s="223"/>
      <c r="J156" s="219"/>
      <c r="K156" s="219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146</v>
      </c>
      <c r="AU156" s="228" t="s">
        <v>91</v>
      </c>
      <c r="AV156" s="15" t="s">
        <v>156</v>
      </c>
      <c r="AW156" s="15" t="s">
        <v>41</v>
      </c>
      <c r="AX156" s="15" t="s">
        <v>81</v>
      </c>
      <c r="AY156" s="228" t="s">
        <v>133</v>
      </c>
    </row>
    <row r="157" spans="1:65" s="14" customFormat="1">
      <c r="B157" s="207"/>
      <c r="C157" s="208"/>
      <c r="D157" s="189" t="s">
        <v>146</v>
      </c>
      <c r="E157" s="209" t="s">
        <v>35</v>
      </c>
      <c r="F157" s="210" t="s">
        <v>148</v>
      </c>
      <c r="G157" s="208"/>
      <c r="H157" s="211">
        <v>741.53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146</v>
      </c>
      <c r="AU157" s="217" t="s">
        <v>91</v>
      </c>
      <c r="AV157" s="14" t="s">
        <v>140</v>
      </c>
      <c r="AW157" s="14" t="s">
        <v>41</v>
      </c>
      <c r="AX157" s="14" t="s">
        <v>81</v>
      </c>
      <c r="AY157" s="217" t="s">
        <v>133</v>
      </c>
    </row>
    <row r="158" spans="1:65" s="13" customFormat="1">
      <c r="B158" s="196"/>
      <c r="C158" s="197"/>
      <c r="D158" s="189" t="s">
        <v>146</v>
      </c>
      <c r="E158" s="198" t="s">
        <v>35</v>
      </c>
      <c r="F158" s="199" t="s">
        <v>1106</v>
      </c>
      <c r="G158" s="197"/>
      <c r="H158" s="200">
        <v>741.5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146</v>
      </c>
      <c r="AU158" s="206" t="s">
        <v>91</v>
      </c>
      <c r="AV158" s="13" t="s">
        <v>91</v>
      </c>
      <c r="AW158" s="13" t="s">
        <v>41</v>
      </c>
      <c r="AX158" s="13" t="s">
        <v>81</v>
      </c>
      <c r="AY158" s="206" t="s">
        <v>133</v>
      </c>
    </row>
    <row r="159" spans="1:65" s="14" customFormat="1">
      <c r="B159" s="207"/>
      <c r="C159" s="208"/>
      <c r="D159" s="189" t="s">
        <v>146</v>
      </c>
      <c r="E159" s="209" t="s">
        <v>35</v>
      </c>
      <c r="F159" s="210" t="s">
        <v>148</v>
      </c>
      <c r="G159" s="208"/>
      <c r="H159" s="211">
        <v>741.5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146</v>
      </c>
      <c r="AU159" s="217" t="s">
        <v>91</v>
      </c>
      <c r="AV159" s="14" t="s">
        <v>140</v>
      </c>
      <c r="AW159" s="14" t="s">
        <v>41</v>
      </c>
      <c r="AX159" s="14" t="s">
        <v>89</v>
      </c>
      <c r="AY159" s="217" t="s">
        <v>133</v>
      </c>
    </row>
    <row r="160" spans="1:65" s="2" customFormat="1" ht="24.15" customHeight="1">
      <c r="A160" s="37"/>
      <c r="B160" s="38"/>
      <c r="C160" s="176" t="s">
        <v>178</v>
      </c>
      <c r="D160" s="176" t="s">
        <v>135</v>
      </c>
      <c r="E160" s="177" t="s">
        <v>402</v>
      </c>
      <c r="F160" s="178" t="s">
        <v>403</v>
      </c>
      <c r="G160" s="179" t="s">
        <v>151</v>
      </c>
      <c r="H160" s="180">
        <v>741.5</v>
      </c>
      <c r="I160" s="181"/>
      <c r="J160" s="182">
        <f>ROUND(I160*H160,2)</f>
        <v>0</v>
      </c>
      <c r="K160" s="178" t="s">
        <v>139</v>
      </c>
      <c r="L160" s="42"/>
      <c r="M160" s="183" t="s">
        <v>35</v>
      </c>
      <c r="N160" s="184" t="s">
        <v>52</v>
      </c>
      <c r="O160" s="67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7" t="s">
        <v>140</v>
      </c>
      <c r="AT160" s="187" t="s">
        <v>135</v>
      </c>
      <c r="AU160" s="187" t="s">
        <v>91</v>
      </c>
      <c r="AY160" s="19" t="s">
        <v>133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9" t="s">
        <v>89</v>
      </c>
      <c r="BK160" s="188">
        <f>ROUND(I160*H160,2)</f>
        <v>0</v>
      </c>
      <c r="BL160" s="19" t="s">
        <v>140</v>
      </c>
      <c r="BM160" s="187" t="s">
        <v>216</v>
      </c>
    </row>
    <row r="161" spans="1:65" s="2" customFormat="1">
      <c r="A161" s="37"/>
      <c r="B161" s="38"/>
      <c r="C161" s="39"/>
      <c r="D161" s="189" t="s">
        <v>142</v>
      </c>
      <c r="E161" s="39"/>
      <c r="F161" s="190" t="s">
        <v>403</v>
      </c>
      <c r="G161" s="39"/>
      <c r="H161" s="39"/>
      <c r="I161" s="191"/>
      <c r="J161" s="39"/>
      <c r="K161" s="39"/>
      <c r="L161" s="42"/>
      <c r="M161" s="192"/>
      <c r="N161" s="193"/>
      <c r="O161" s="67"/>
      <c r="P161" s="67"/>
      <c r="Q161" s="67"/>
      <c r="R161" s="67"/>
      <c r="S161" s="67"/>
      <c r="T161" s="68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9" t="s">
        <v>142</v>
      </c>
      <c r="AU161" s="19" t="s">
        <v>91</v>
      </c>
    </row>
    <row r="162" spans="1:65" s="13" customFormat="1">
      <c r="B162" s="196"/>
      <c r="C162" s="197"/>
      <c r="D162" s="189" t="s">
        <v>146</v>
      </c>
      <c r="E162" s="198" t="s">
        <v>35</v>
      </c>
      <c r="F162" s="199" t="s">
        <v>1106</v>
      </c>
      <c r="G162" s="197"/>
      <c r="H162" s="200">
        <v>741.5</v>
      </c>
      <c r="I162" s="201"/>
      <c r="J162" s="197"/>
      <c r="K162" s="197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146</v>
      </c>
      <c r="AU162" s="206" t="s">
        <v>91</v>
      </c>
      <c r="AV162" s="13" t="s">
        <v>91</v>
      </c>
      <c r="AW162" s="13" t="s">
        <v>41</v>
      </c>
      <c r="AX162" s="13" t="s">
        <v>81</v>
      </c>
      <c r="AY162" s="206" t="s">
        <v>133</v>
      </c>
    </row>
    <row r="163" spans="1:65" s="14" customFormat="1">
      <c r="B163" s="207"/>
      <c r="C163" s="208"/>
      <c r="D163" s="189" t="s">
        <v>146</v>
      </c>
      <c r="E163" s="209" t="s">
        <v>35</v>
      </c>
      <c r="F163" s="210" t="s">
        <v>148</v>
      </c>
      <c r="G163" s="208"/>
      <c r="H163" s="211">
        <v>741.5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146</v>
      </c>
      <c r="AU163" s="217" t="s">
        <v>91</v>
      </c>
      <c r="AV163" s="14" t="s">
        <v>140</v>
      </c>
      <c r="AW163" s="14" t="s">
        <v>41</v>
      </c>
      <c r="AX163" s="14" t="s">
        <v>89</v>
      </c>
      <c r="AY163" s="217" t="s">
        <v>133</v>
      </c>
    </row>
    <row r="164" spans="1:65" s="2" customFormat="1" ht="37.950000000000003" customHeight="1">
      <c r="A164" s="37"/>
      <c r="B164" s="38"/>
      <c r="C164" s="176" t="s">
        <v>212</v>
      </c>
      <c r="D164" s="176" t="s">
        <v>135</v>
      </c>
      <c r="E164" s="177" t="s">
        <v>421</v>
      </c>
      <c r="F164" s="178" t="s">
        <v>422</v>
      </c>
      <c r="G164" s="179" t="s">
        <v>248</v>
      </c>
      <c r="H164" s="180">
        <v>73.5</v>
      </c>
      <c r="I164" s="181"/>
      <c r="J164" s="182">
        <f>ROUND(I164*H164,2)</f>
        <v>0</v>
      </c>
      <c r="K164" s="178" t="s">
        <v>139</v>
      </c>
      <c r="L164" s="42"/>
      <c r="M164" s="183" t="s">
        <v>35</v>
      </c>
      <c r="N164" s="184" t="s">
        <v>52</v>
      </c>
      <c r="O164" s="67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7" t="s">
        <v>140</v>
      </c>
      <c r="AT164" s="187" t="s">
        <v>135</v>
      </c>
      <c r="AU164" s="187" t="s">
        <v>91</v>
      </c>
      <c r="AY164" s="19" t="s">
        <v>133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9" t="s">
        <v>89</v>
      </c>
      <c r="BK164" s="188">
        <f>ROUND(I164*H164,2)</f>
        <v>0</v>
      </c>
      <c r="BL164" s="19" t="s">
        <v>140</v>
      </c>
      <c r="BM164" s="187" t="s">
        <v>1107</v>
      </c>
    </row>
    <row r="165" spans="1:65" s="2" customFormat="1" ht="38.4">
      <c r="A165" s="37"/>
      <c r="B165" s="38"/>
      <c r="C165" s="39"/>
      <c r="D165" s="189" t="s">
        <v>142</v>
      </c>
      <c r="E165" s="39"/>
      <c r="F165" s="190" t="s">
        <v>424</v>
      </c>
      <c r="G165" s="39"/>
      <c r="H165" s="39"/>
      <c r="I165" s="191"/>
      <c r="J165" s="39"/>
      <c r="K165" s="39"/>
      <c r="L165" s="42"/>
      <c r="M165" s="192"/>
      <c r="N165" s="193"/>
      <c r="O165" s="67"/>
      <c r="P165" s="67"/>
      <c r="Q165" s="67"/>
      <c r="R165" s="67"/>
      <c r="S165" s="67"/>
      <c r="T165" s="68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9" t="s">
        <v>142</v>
      </c>
      <c r="AU165" s="19" t="s">
        <v>91</v>
      </c>
    </row>
    <row r="166" spans="1:65" s="2" customFormat="1">
      <c r="A166" s="37"/>
      <c r="B166" s="38"/>
      <c r="C166" s="39"/>
      <c r="D166" s="194" t="s">
        <v>144</v>
      </c>
      <c r="E166" s="39"/>
      <c r="F166" s="195" t="s">
        <v>425</v>
      </c>
      <c r="G166" s="39"/>
      <c r="H166" s="39"/>
      <c r="I166" s="191"/>
      <c r="J166" s="39"/>
      <c r="K166" s="39"/>
      <c r="L166" s="42"/>
      <c r="M166" s="192"/>
      <c r="N166" s="193"/>
      <c r="O166" s="67"/>
      <c r="P166" s="67"/>
      <c r="Q166" s="67"/>
      <c r="R166" s="67"/>
      <c r="S166" s="67"/>
      <c r="T166" s="68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9" t="s">
        <v>144</v>
      </c>
      <c r="AU166" s="19" t="s">
        <v>91</v>
      </c>
    </row>
    <row r="167" spans="1:65" s="13" customFormat="1">
      <c r="B167" s="196"/>
      <c r="C167" s="197"/>
      <c r="D167" s="189" t="s">
        <v>146</v>
      </c>
      <c r="E167" s="198" t="s">
        <v>35</v>
      </c>
      <c r="F167" s="199" t="s">
        <v>1108</v>
      </c>
      <c r="G167" s="197"/>
      <c r="H167" s="200">
        <v>73.5</v>
      </c>
      <c r="I167" s="201"/>
      <c r="J167" s="197"/>
      <c r="K167" s="197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146</v>
      </c>
      <c r="AU167" s="206" t="s">
        <v>91</v>
      </c>
      <c r="AV167" s="13" t="s">
        <v>91</v>
      </c>
      <c r="AW167" s="13" t="s">
        <v>41</v>
      </c>
      <c r="AX167" s="13" t="s">
        <v>81</v>
      </c>
      <c r="AY167" s="206" t="s">
        <v>133</v>
      </c>
    </row>
    <row r="168" spans="1:65" s="14" customFormat="1">
      <c r="B168" s="207"/>
      <c r="C168" s="208"/>
      <c r="D168" s="189" t="s">
        <v>146</v>
      </c>
      <c r="E168" s="209" t="s">
        <v>35</v>
      </c>
      <c r="F168" s="210" t="s">
        <v>148</v>
      </c>
      <c r="G168" s="208"/>
      <c r="H168" s="211">
        <v>73.5</v>
      </c>
      <c r="I168" s="212"/>
      <c r="J168" s="208"/>
      <c r="K168" s="208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146</v>
      </c>
      <c r="AU168" s="217" t="s">
        <v>91</v>
      </c>
      <c r="AV168" s="14" t="s">
        <v>140</v>
      </c>
      <c r="AW168" s="14" t="s">
        <v>41</v>
      </c>
      <c r="AX168" s="14" t="s">
        <v>89</v>
      </c>
      <c r="AY168" s="217" t="s">
        <v>133</v>
      </c>
    </row>
    <row r="169" spans="1:65" s="2" customFormat="1" ht="37.950000000000003" customHeight="1">
      <c r="A169" s="37"/>
      <c r="B169" s="38"/>
      <c r="C169" s="176" t="s">
        <v>182</v>
      </c>
      <c r="D169" s="176" t="s">
        <v>135</v>
      </c>
      <c r="E169" s="177" t="s">
        <v>428</v>
      </c>
      <c r="F169" s="178" t="s">
        <v>429</v>
      </c>
      <c r="G169" s="179" t="s">
        <v>248</v>
      </c>
      <c r="H169" s="180">
        <v>735</v>
      </c>
      <c r="I169" s="181"/>
      <c r="J169" s="182">
        <f>ROUND(I169*H169,2)</f>
        <v>0</v>
      </c>
      <c r="K169" s="178" t="s">
        <v>139</v>
      </c>
      <c r="L169" s="42"/>
      <c r="M169" s="183" t="s">
        <v>35</v>
      </c>
      <c r="N169" s="184" t="s">
        <v>52</v>
      </c>
      <c r="O169" s="67"/>
      <c r="P169" s="185">
        <f>O169*H169</f>
        <v>0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7" t="s">
        <v>140</v>
      </c>
      <c r="AT169" s="187" t="s">
        <v>135</v>
      </c>
      <c r="AU169" s="187" t="s">
        <v>91</v>
      </c>
      <c r="AY169" s="19" t="s">
        <v>133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9" t="s">
        <v>89</v>
      </c>
      <c r="BK169" s="188">
        <f>ROUND(I169*H169,2)</f>
        <v>0</v>
      </c>
      <c r="BL169" s="19" t="s">
        <v>140</v>
      </c>
      <c r="BM169" s="187" t="s">
        <v>1109</v>
      </c>
    </row>
    <row r="170" spans="1:65" s="2" customFormat="1" ht="48">
      <c r="A170" s="37"/>
      <c r="B170" s="38"/>
      <c r="C170" s="39"/>
      <c r="D170" s="189" t="s">
        <v>142</v>
      </c>
      <c r="E170" s="39"/>
      <c r="F170" s="190" t="s">
        <v>431</v>
      </c>
      <c r="G170" s="39"/>
      <c r="H170" s="39"/>
      <c r="I170" s="191"/>
      <c r="J170" s="39"/>
      <c r="K170" s="39"/>
      <c r="L170" s="42"/>
      <c r="M170" s="192"/>
      <c r="N170" s="193"/>
      <c r="O170" s="67"/>
      <c r="P170" s="67"/>
      <c r="Q170" s="67"/>
      <c r="R170" s="67"/>
      <c r="S170" s="67"/>
      <c r="T170" s="68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9" t="s">
        <v>142</v>
      </c>
      <c r="AU170" s="19" t="s">
        <v>91</v>
      </c>
    </row>
    <row r="171" spans="1:65" s="2" customFormat="1">
      <c r="A171" s="37"/>
      <c r="B171" s="38"/>
      <c r="C171" s="39"/>
      <c r="D171" s="194" t="s">
        <v>144</v>
      </c>
      <c r="E171" s="39"/>
      <c r="F171" s="195" t="s">
        <v>432</v>
      </c>
      <c r="G171" s="39"/>
      <c r="H171" s="39"/>
      <c r="I171" s="191"/>
      <c r="J171" s="39"/>
      <c r="K171" s="39"/>
      <c r="L171" s="42"/>
      <c r="M171" s="192"/>
      <c r="N171" s="193"/>
      <c r="O171" s="67"/>
      <c r="P171" s="67"/>
      <c r="Q171" s="67"/>
      <c r="R171" s="67"/>
      <c r="S171" s="67"/>
      <c r="T171" s="68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9" t="s">
        <v>144</v>
      </c>
      <c r="AU171" s="19" t="s">
        <v>91</v>
      </c>
    </row>
    <row r="172" spans="1:65" s="13" customFormat="1">
      <c r="B172" s="196"/>
      <c r="C172" s="197"/>
      <c r="D172" s="189" t="s">
        <v>146</v>
      </c>
      <c r="E172" s="198" t="s">
        <v>35</v>
      </c>
      <c r="F172" s="199" t="s">
        <v>1110</v>
      </c>
      <c r="G172" s="197"/>
      <c r="H172" s="200">
        <v>735</v>
      </c>
      <c r="I172" s="201"/>
      <c r="J172" s="197"/>
      <c r="K172" s="197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146</v>
      </c>
      <c r="AU172" s="206" t="s">
        <v>91</v>
      </c>
      <c r="AV172" s="13" t="s">
        <v>91</v>
      </c>
      <c r="AW172" s="13" t="s">
        <v>41</v>
      </c>
      <c r="AX172" s="13" t="s">
        <v>81</v>
      </c>
      <c r="AY172" s="206" t="s">
        <v>133</v>
      </c>
    </row>
    <row r="173" spans="1:65" s="14" customFormat="1">
      <c r="B173" s="207"/>
      <c r="C173" s="208"/>
      <c r="D173" s="189" t="s">
        <v>146</v>
      </c>
      <c r="E173" s="209" t="s">
        <v>35</v>
      </c>
      <c r="F173" s="210" t="s">
        <v>148</v>
      </c>
      <c r="G173" s="208"/>
      <c r="H173" s="211">
        <v>735</v>
      </c>
      <c r="I173" s="212"/>
      <c r="J173" s="208"/>
      <c r="K173" s="208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146</v>
      </c>
      <c r="AU173" s="217" t="s">
        <v>91</v>
      </c>
      <c r="AV173" s="14" t="s">
        <v>140</v>
      </c>
      <c r="AW173" s="14" t="s">
        <v>41</v>
      </c>
      <c r="AX173" s="14" t="s">
        <v>89</v>
      </c>
      <c r="AY173" s="217" t="s">
        <v>133</v>
      </c>
    </row>
    <row r="174" spans="1:65" s="2" customFormat="1" ht="37.950000000000003" customHeight="1">
      <c r="A174" s="37"/>
      <c r="B174" s="38"/>
      <c r="C174" s="176" t="s">
        <v>8</v>
      </c>
      <c r="D174" s="176" t="s">
        <v>135</v>
      </c>
      <c r="E174" s="177" t="s">
        <v>434</v>
      </c>
      <c r="F174" s="178" t="s">
        <v>435</v>
      </c>
      <c r="G174" s="179" t="s">
        <v>248</v>
      </c>
      <c r="H174" s="180">
        <v>73.5</v>
      </c>
      <c r="I174" s="181"/>
      <c r="J174" s="182">
        <f>ROUND(I174*H174,2)</f>
        <v>0</v>
      </c>
      <c r="K174" s="178" t="s">
        <v>139</v>
      </c>
      <c r="L174" s="42"/>
      <c r="M174" s="183" t="s">
        <v>35</v>
      </c>
      <c r="N174" s="184" t="s">
        <v>52</v>
      </c>
      <c r="O174" s="67"/>
      <c r="P174" s="185">
        <f>O174*H174</f>
        <v>0</v>
      </c>
      <c r="Q174" s="185">
        <v>0</v>
      </c>
      <c r="R174" s="185">
        <f>Q174*H174</f>
        <v>0</v>
      </c>
      <c r="S174" s="185">
        <v>0</v>
      </c>
      <c r="T174" s="18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7" t="s">
        <v>140</v>
      </c>
      <c r="AT174" s="187" t="s">
        <v>135</v>
      </c>
      <c r="AU174" s="187" t="s">
        <v>91</v>
      </c>
      <c r="AY174" s="19" t="s">
        <v>133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19" t="s">
        <v>89</v>
      </c>
      <c r="BK174" s="188">
        <f>ROUND(I174*H174,2)</f>
        <v>0</v>
      </c>
      <c r="BL174" s="19" t="s">
        <v>140</v>
      </c>
      <c r="BM174" s="187" t="s">
        <v>1111</v>
      </c>
    </row>
    <row r="175" spans="1:65" s="2" customFormat="1" ht="38.4">
      <c r="A175" s="37"/>
      <c r="B175" s="38"/>
      <c r="C175" s="39"/>
      <c r="D175" s="189" t="s">
        <v>142</v>
      </c>
      <c r="E175" s="39"/>
      <c r="F175" s="190" t="s">
        <v>437</v>
      </c>
      <c r="G175" s="39"/>
      <c r="H175" s="39"/>
      <c r="I175" s="191"/>
      <c r="J175" s="39"/>
      <c r="K175" s="39"/>
      <c r="L175" s="42"/>
      <c r="M175" s="192"/>
      <c r="N175" s="193"/>
      <c r="O175" s="67"/>
      <c r="P175" s="67"/>
      <c r="Q175" s="67"/>
      <c r="R175" s="67"/>
      <c r="S175" s="67"/>
      <c r="T175" s="68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9" t="s">
        <v>142</v>
      </c>
      <c r="AU175" s="19" t="s">
        <v>91</v>
      </c>
    </row>
    <row r="176" spans="1:65" s="2" customFormat="1">
      <c r="A176" s="37"/>
      <c r="B176" s="38"/>
      <c r="C176" s="39"/>
      <c r="D176" s="194" t="s">
        <v>144</v>
      </c>
      <c r="E176" s="39"/>
      <c r="F176" s="195" t="s">
        <v>438</v>
      </c>
      <c r="G176" s="39"/>
      <c r="H176" s="39"/>
      <c r="I176" s="191"/>
      <c r="J176" s="39"/>
      <c r="K176" s="39"/>
      <c r="L176" s="42"/>
      <c r="M176" s="192"/>
      <c r="N176" s="193"/>
      <c r="O176" s="67"/>
      <c r="P176" s="67"/>
      <c r="Q176" s="67"/>
      <c r="R176" s="67"/>
      <c r="S176" s="67"/>
      <c r="T176" s="68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9" t="s">
        <v>144</v>
      </c>
      <c r="AU176" s="19" t="s">
        <v>91</v>
      </c>
    </row>
    <row r="177" spans="1:65" s="13" customFormat="1">
      <c r="B177" s="196"/>
      <c r="C177" s="197"/>
      <c r="D177" s="189" t="s">
        <v>146</v>
      </c>
      <c r="E177" s="198" t="s">
        <v>35</v>
      </c>
      <c r="F177" s="199" t="s">
        <v>1108</v>
      </c>
      <c r="G177" s="197"/>
      <c r="H177" s="200">
        <v>73.5</v>
      </c>
      <c r="I177" s="201"/>
      <c r="J177" s="197"/>
      <c r="K177" s="197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146</v>
      </c>
      <c r="AU177" s="206" t="s">
        <v>91</v>
      </c>
      <c r="AV177" s="13" t="s">
        <v>91</v>
      </c>
      <c r="AW177" s="13" t="s">
        <v>41</v>
      </c>
      <c r="AX177" s="13" t="s">
        <v>81</v>
      </c>
      <c r="AY177" s="206" t="s">
        <v>133</v>
      </c>
    </row>
    <row r="178" spans="1:65" s="14" customFormat="1">
      <c r="B178" s="207"/>
      <c r="C178" s="208"/>
      <c r="D178" s="189" t="s">
        <v>146</v>
      </c>
      <c r="E178" s="209" t="s">
        <v>35</v>
      </c>
      <c r="F178" s="210" t="s">
        <v>148</v>
      </c>
      <c r="G178" s="208"/>
      <c r="H178" s="211">
        <v>73.5</v>
      </c>
      <c r="I178" s="212"/>
      <c r="J178" s="208"/>
      <c r="K178" s="208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146</v>
      </c>
      <c r="AU178" s="217" t="s">
        <v>91</v>
      </c>
      <c r="AV178" s="14" t="s">
        <v>140</v>
      </c>
      <c r="AW178" s="14" t="s">
        <v>41</v>
      </c>
      <c r="AX178" s="14" t="s">
        <v>89</v>
      </c>
      <c r="AY178" s="217" t="s">
        <v>133</v>
      </c>
    </row>
    <row r="179" spans="1:65" s="2" customFormat="1" ht="37.950000000000003" customHeight="1">
      <c r="A179" s="37"/>
      <c r="B179" s="38"/>
      <c r="C179" s="176" t="s">
        <v>187</v>
      </c>
      <c r="D179" s="176" t="s">
        <v>135</v>
      </c>
      <c r="E179" s="177" t="s">
        <v>440</v>
      </c>
      <c r="F179" s="178" t="s">
        <v>441</v>
      </c>
      <c r="G179" s="179" t="s">
        <v>248</v>
      </c>
      <c r="H179" s="180">
        <v>735</v>
      </c>
      <c r="I179" s="181"/>
      <c r="J179" s="182">
        <f>ROUND(I179*H179,2)</f>
        <v>0</v>
      </c>
      <c r="K179" s="178" t="s">
        <v>139</v>
      </c>
      <c r="L179" s="42"/>
      <c r="M179" s="183" t="s">
        <v>35</v>
      </c>
      <c r="N179" s="184" t="s">
        <v>52</v>
      </c>
      <c r="O179" s="67"/>
      <c r="P179" s="185">
        <f>O179*H179</f>
        <v>0</v>
      </c>
      <c r="Q179" s="185">
        <v>0</v>
      </c>
      <c r="R179" s="185">
        <f>Q179*H179</f>
        <v>0</v>
      </c>
      <c r="S179" s="185">
        <v>0</v>
      </c>
      <c r="T179" s="18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7" t="s">
        <v>140</v>
      </c>
      <c r="AT179" s="187" t="s">
        <v>135</v>
      </c>
      <c r="AU179" s="187" t="s">
        <v>91</v>
      </c>
      <c r="AY179" s="19" t="s">
        <v>133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19" t="s">
        <v>89</v>
      </c>
      <c r="BK179" s="188">
        <f>ROUND(I179*H179,2)</f>
        <v>0</v>
      </c>
      <c r="BL179" s="19" t="s">
        <v>140</v>
      </c>
      <c r="BM179" s="187" t="s">
        <v>1112</v>
      </c>
    </row>
    <row r="180" spans="1:65" s="2" customFormat="1" ht="48">
      <c r="A180" s="37"/>
      <c r="B180" s="38"/>
      <c r="C180" s="39"/>
      <c r="D180" s="189" t="s">
        <v>142</v>
      </c>
      <c r="E180" s="39"/>
      <c r="F180" s="190" t="s">
        <v>443</v>
      </c>
      <c r="G180" s="39"/>
      <c r="H180" s="39"/>
      <c r="I180" s="191"/>
      <c r="J180" s="39"/>
      <c r="K180" s="39"/>
      <c r="L180" s="42"/>
      <c r="M180" s="192"/>
      <c r="N180" s="193"/>
      <c r="O180" s="67"/>
      <c r="P180" s="67"/>
      <c r="Q180" s="67"/>
      <c r="R180" s="67"/>
      <c r="S180" s="67"/>
      <c r="T180" s="68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9" t="s">
        <v>142</v>
      </c>
      <c r="AU180" s="19" t="s">
        <v>91</v>
      </c>
    </row>
    <row r="181" spans="1:65" s="2" customFormat="1">
      <c r="A181" s="37"/>
      <c r="B181" s="38"/>
      <c r="C181" s="39"/>
      <c r="D181" s="194" t="s">
        <v>144</v>
      </c>
      <c r="E181" s="39"/>
      <c r="F181" s="195" t="s">
        <v>444</v>
      </c>
      <c r="G181" s="39"/>
      <c r="H181" s="39"/>
      <c r="I181" s="191"/>
      <c r="J181" s="39"/>
      <c r="K181" s="39"/>
      <c r="L181" s="42"/>
      <c r="M181" s="192"/>
      <c r="N181" s="193"/>
      <c r="O181" s="67"/>
      <c r="P181" s="67"/>
      <c r="Q181" s="67"/>
      <c r="R181" s="67"/>
      <c r="S181" s="67"/>
      <c r="T181" s="68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9" t="s">
        <v>144</v>
      </c>
      <c r="AU181" s="19" t="s">
        <v>91</v>
      </c>
    </row>
    <row r="182" spans="1:65" s="13" customFormat="1">
      <c r="B182" s="196"/>
      <c r="C182" s="197"/>
      <c r="D182" s="189" t="s">
        <v>146</v>
      </c>
      <c r="E182" s="198" t="s">
        <v>35</v>
      </c>
      <c r="F182" s="199" t="s">
        <v>1110</v>
      </c>
      <c r="G182" s="197"/>
      <c r="H182" s="200">
        <v>735</v>
      </c>
      <c r="I182" s="201"/>
      <c r="J182" s="197"/>
      <c r="K182" s="197"/>
      <c r="L182" s="202"/>
      <c r="M182" s="203"/>
      <c r="N182" s="204"/>
      <c r="O182" s="204"/>
      <c r="P182" s="204"/>
      <c r="Q182" s="204"/>
      <c r="R182" s="204"/>
      <c r="S182" s="204"/>
      <c r="T182" s="205"/>
      <c r="AT182" s="206" t="s">
        <v>146</v>
      </c>
      <c r="AU182" s="206" t="s">
        <v>91</v>
      </c>
      <c r="AV182" s="13" t="s">
        <v>91</v>
      </c>
      <c r="AW182" s="13" t="s">
        <v>41</v>
      </c>
      <c r="AX182" s="13" t="s">
        <v>81</v>
      </c>
      <c r="AY182" s="206" t="s">
        <v>133</v>
      </c>
    </row>
    <row r="183" spans="1:65" s="14" customFormat="1">
      <c r="B183" s="207"/>
      <c r="C183" s="208"/>
      <c r="D183" s="189" t="s">
        <v>146</v>
      </c>
      <c r="E183" s="209" t="s">
        <v>35</v>
      </c>
      <c r="F183" s="210" t="s">
        <v>148</v>
      </c>
      <c r="G183" s="208"/>
      <c r="H183" s="211">
        <v>735</v>
      </c>
      <c r="I183" s="212"/>
      <c r="J183" s="208"/>
      <c r="K183" s="208"/>
      <c r="L183" s="213"/>
      <c r="M183" s="214"/>
      <c r="N183" s="215"/>
      <c r="O183" s="215"/>
      <c r="P183" s="215"/>
      <c r="Q183" s="215"/>
      <c r="R183" s="215"/>
      <c r="S183" s="215"/>
      <c r="T183" s="216"/>
      <c r="AT183" s="217" t="s">
        <v>146</v>
      </c>
      <c r="AU183" s="217" t="s">
        <v>91</v>
      </c>
      <c r="AV183" s="14" t="s">
        <v>140</v>
      </c>
      <c r="AW183" s="14" t="s">
        <v>41</v>
      </c>
      <c r="AX183" s="14" t="s">
        <v>89</v>
      </c>
      <c r="AY183" s="217" t="s">
        <v>133</v>
      </c>
    </row>
    <row r="184" spans="1:65" s="2" customFormat="1" ht="33" customHeight="1">
      <c r="A184" s="37"/>
      <c r="B184" s="38"/>
      <c r="C184" s="176" t="s">
        <v>237</v>
      </c>
      <c r="D184" s="176" t="s">
        <v>135</v>
      </c>
      <c r="E184" s="177" t="s">
        <v>445</v>
      </c>
      <c r="F184" s="178" t="s">
        <v>446</v>
      </c>
      <c r="G184" s="179" t="s">
        <v>447</v>
      </c>
      <c r="H184" s="180">
        <v>294</v>
      </c>
      <c r="I184" s="181"/>
      <c r="J184" s="182">
        <f>ROUND(I184*H184,2)</f>
        <v>0</v>
      </c>
      <c r="K184" s="178" t="s">
        <v>139</v>
      </c>
      <c r="L184" s="42"/>
      <c r="M184" s="183" t="s">
        <v>35</v>
      </c>
      <c r="N184" s="184" t="s">
        <v>52</v>
      </c>
      <c r="O184" s="67"/>
      <c r="P184" s="185">
        <f>O184*H184</f>
        <v>0</v>
      </c>
      <c r="Q184" s="185">
        <v>0</v>
      </c>
      <c r="R184" s="185">
        <f>Q184*H184</f>
        <v>0</v>
      </c>
      <c r="S184" s="185">
        <v>0</v>
      </c>
      <c r="T184" s="18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7" t="s">
        <v>140</v>
      </c>
      <c r="AT184" s="187" t="s">
        <v>135</v>
      </c>
      <c r="AU184" s="187" t="s">
        <v>91</v>
      </c>
      <c r="AY184" s="19" t="s">
        <v>133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9" t="s">
        <v>89</v>
      </c>
      <c r="BK184" s="188">
        <f>ROUND(I184*H184,2)</f>
        <v>0</v>
      </c>
      <c r="BL184" s="19" t="s">
        <v>140</v>
      </c>
      <c r="BM184" s="187" t="s">
        <v>1113</v>
      </c>
    </row>
    <row r="185" spans="1:65" s="2" customFormat="1" ht="28.8">
      <c r="A185" s="37"/>
      <c r="B185" s="38"/>
      <c r="C185" s="39"/>
      <c r="D185" s="189" t="s">
        <v>142</v>
      </c>
      <c r="E185" s="39"/>
      <c r="F185" s="190" t="s">
        <v>449</v>
      </c>
      <c r="G185" s="39"/>
      <c r="H185" s="39"/>
      <c r="I185" s="191"/>
      <c r="J185" s="39"/>
      <c r="K185" s="39"/>
      <c r="L185" s="42"/>
      <c r="M185" s="192"/>
      <c r="N185" s="193"/>
      <c r="O185" s="67"/>
      <c r="P185" s="67"/>
      <c r="Q185" s="67"/>
      <c r="R185" s="67"/>
      <c r="S185" s="67"/>
      <c r="T185" s="68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9" t="s">
        <v>142</v>
      </c>
      <c r="AU185" s="19" t="s">
        <v>91</v>
      </c>
    </row>
    <row r="186" spans="1:65" s="2" customFormat="1">
      <c r="A186" s="37"/>
      <c r="B186" s="38"/>
      <c r="C186" s="39"/>
      <c r="D186" s="194" t="s">
        <v>144</v>
      </c>
      <c r="E186" s="39"/>
      <c r="F186" s="195" t="s">
        <v>450</v>
      </c>
      <c r="G186" s="39"/>
      <c r="H186" s="39"/>
      <c r="I186" s="191"/>
      <c r="J186" s="39"/>
      <c r="K186" s="39"/>
      <c r="L186" s="42"/>
      <c r="M186" s="192"/>
      <c r="N186" s="193"/>
      <c r="O186" s="67"/>
      <c r="P186" s="67"/>
      <c r="Q186" s="67"/>
      <c r="R186" s="67"/>
      <c r="S186" s="67"/>
      <c r="T186" s="68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9" t="s">
        <v>144</v>
      </c>
      <c r="AU186" s="19" t="s">
        <v>91</v>
      </c>
    </row>
    <row r="187" spans="1:65" s="13" customFormat="1">
      <c r="B187" s="196"/>
      <c r="C187" s="197"/>
      <c r="D187" s="189" t="s">
        <v>146</v>
      </c>
      <c r="E187" s="198" t="s">
        <v>35</v>
      </c>
      <c r="F187" s="199" t="s">
        <v>1114</v>
      </c>
      <c r="G187" s="197"/>
      <c r="H187" s="200">
        <v>294</v>
      </c>
      <c r="I187" s="201"/>
      <c r="J187" s="197"/>
      <c r="K187" s="197"/>
      <c r="L187" s="202"/>
      <c r="M187" s="203"/>
      <c r="N187" s="204"/>
      <c r="O187" s="204"/>
      <c r="P187" s="204"/>
      <c r="Q187" s="204"/>
      <c r="R187" s="204"/>
      <c r="S187" s="204"/>
      <c r="T187" s="205"/>
      <c r="AT187" s="206" t="s">
        <v>146</v>
      </c>
      <c r="AU187" s="206" t="s">
        <v>91</v>
      </c>
      <c r="AV187" s="13" t="s">
        <v>91</v>
      </c>
      <c r="AW187" s="13" t="s">
        <v>41</v>
      </c>
      <c r="AX187" s="13" t="s">
        <v>81</v>
      </c>
      <c r="AY187" s="206" t="s">
        <v>133</v>
      </c>
    </row>
    <row r="188" spans="1:65" s="14" customFormat="1">
      <c r="B188" s="207"/>
      <c r="C188" s="208"/>
      <c r="D188" s="189" t="s">
        <v>146</v>
      </c>
      <c r="E188" s="209" t="s">
        <v>35</v>
      </c>
      <c r="F188" s="210" t="s">
        <v>148</v>
      </c>
      <c r="G188" s="208"/>
      <c r="H188" s="211">
        <v>294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146</v>
      </c>
      <c r="AU188" s="217" t="s">
        <v>91</v>
      </c>
      <c r="AV188" s="14" t="s">
        <v>140</v>
      </c>
      <c r="AW188" s="14" t="s">
        <v>41</v>
      </c>
      <c r="AX188" s="14" t="s">
        <v>89</v>
      </c>
      <c r="AY188" s="217" t="s">
        <v>133</v>
      </c>
    </row>
    <row r="189" spans="1:65" s="2" customFormat="1" ht="16.5" customHeight="1">
      <c r="A189" s="37"/>
      <c r="B189" s="38"/>
      <c r="C189" s="176" t="s">
        <v>194</v>
      </c>
      <c r="D189" s="176" t="s">
        <v>135</v>
      </c>
      <c r="E189" s="177" t="s">
        <v>453</v>
      </c>
      <c r="F189" s="178" t="s">
        <v>454</v>
      </c>
      <c r="G189" s="179" t="s">
        <v>248</v>
      </c>
      <c r="H189" s="180">
        <v>147</v>
      </c>
      <c r="I189" s="181"/>
      <c r="J189" s="182">
        <f>ROUND(I189*H189,2)</f>
        <v>0</v>
      </c>
      <c r="K189" s="178" t="s">
        <v>139</v>
      </c>
      <c r="L189" s="42"/>
      <c r="M189" s="183" t="s">
        <v>35</v>
      </c>
      <c r="N189" s="184" t="s">
        <v>52</v>
      </c>
      <c r="O189" s="67"/>
      <c r="P189" s="185">
        <f>O189*H189</f>
        <v>0</v>
      </c>
      <c r="Q189" s="185">
        <v>0</v>
      </c>
      <c r="R189" s="185">
        <f>Q189*H189</f>
        <v>0</v>
      </c>
      <c r="S189" s="185">
        <v>0</v>
      </c>
      <c r="T189" s="18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7" t="s">
        <v>140</v>
      </c>
      <c r="AT189" s="187" t="s">
        <v>135</v>
      </c>
      <c r="AU189" s="187" t="s">
        <v>91</v>
      </c>
      <c r="AY189" s="19" t="s">
        <v>133</v>
      </c>
      <c r="BE189" s="188">
        <f>IF(N189="základní",J189,0)</f>
        <v>0</v>
      </c>
      <c r="BF189" s="188">
        <f>IF(N189="snížená",J189,0)</f>
        <v>0</v>
      </c>
      <c r="BG189" s="188">
        <f>IF(N189="zákl. přenesená",J189,0)</f>
        <v>0</v>
      </c>
      <c r="BH189" s="188">
        <f>IF(N189="sníž. přenesená",J189,0)</f>
        <v>0</v>
      </c>
      <c r="BI189" s="188">
        <f>IF(N189="nulová",J189,0)</f>
        <v>0</v>
      </c>
      <c r="BJ189" s="19" t="s">
        <v>89</v>
      </c>
      <c r="BK189" s="188">
        <f>ROUND(I189*H189,2)</f>
        <v>0</v>
      </c>
      <c r="BL189" s="19" t="s">
        <v>140</v>
      </c>
      <c r="BM189" s="187" t="s">
        <v>1115</v>
      </c>
    </row>
    <row r="190" spans="1:65" s="2" customFormat="1" ht="19.2">
      <c r="A190" s="37"/>
      <c r="B190" s="38"/>
      <c r="C190" s="39"/>
      <c r="D190" s="189" t="s">
        <v>142</v>
      </c>
      <c r="E190" s="39"/>
      <c r="F190" s="190" t="s">
        <v>456</v>
      </c>
      <c r="G190" s="39"/>
      <c r="H190" s="39"/>
      <c r="I190" s="191"/>
      <c r="J190" s="39"/>
      <c r="K190" s="39"/>
      <c r="L190" s="42"/>
      <c r="M190" s="192"/>
      <c r="N190" s="193"/>
      <c r="O190" s="67"/>
      <c r="P190" s="67"/>
      <c r="Q190" s="67"/>
      <c r="R190" s="67"/>
      <c r="S190" s="67"/>
      <c r="T190" s="68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9" t="s">
        <v>142</v>
      </c>
      <c r="AU190" s="19" t="s">
        <v>91</v>
      </c>
    </row>
    <row r="191" spans="1:65" s="2" customFormat="1">
      <c r="A191" s="37"/>
      <c r="B191" s="38"/>
      <c r="C191" s="39"/>
      <c r="D191" s="194" t="s">
        <v>144</v>
      </c>
      <c r="E191" s="39"/>
      <c r="F191" s="195" t="s">
        <v>457</v>
      </c>
      <c r="G191" s="39"/>
      <c r="H191" s="39"/>
      <c r="I191" s="191"/>
      <c r="J191" s="39"/>
      <c r="K191" s="39"/>
      <c r="L191" s="42"/>
      <c r="M191" s="192"/>
      <c r="N191" s="193"/>
      <c r="O191" s="67"/>
      <c r="P191" s="67"/>
      <c r="Q191" s="67"/>
      <c r="R191" s="67"/>
      <c r="S191" s="67"/>
      <c r="T191" s="68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9" t="s">
        <v>144</v>
      </c>
      <c r="AU191" s="19" t="s">
        <v>91</v>
      </c>
    </row>
    <row r="192" spans="1:65" s="13" customFormat="1">
      <c r="B192" s="196"/>
      <c r="C192" s="197"/>
      <c r="D192" s="189" t="s">
        <v>146</v>
      </c>
      <c r="E192" s="198" t="s">
        <v>35</v>
      </c>
      <c r="F192" s="199" t="s">
        <v>1116</v>
      </c>
      <c r="G192" s="197"/>
      <c r="H192" s="200">
        <v>147</v>
      </c>
      <c r="I192" s="201"/>
      <c r="J192" s="197"/>
      <c r="K192" s="197"/>
      <c r="L192" s="202"/>
      <c r="M192" s="203"/>
      <c r="N192" s="204"/>
      <c r="O192" s="204"/>
      <c r="P192" s="204"/>
      <c r="Q192" s="204"/>
      <c r="R192" s="204"/>
      <c r="S192" s="204"/>
      <c r="T192" s="205"/>
      <c r="AT192" s="206" t="s">
        <v>146</v>
      </c>
      <c r="AU192" s="206" t="s">
        <v>91</v>
      </c>
      <c r="AV192" s="13" t="s">
        <v>91</v>
      </c>
      <c r="AW192" s="13" t="s">
        <v>41</v>
      </c>
      <c r="AX192" s="13" t="s">
        <v>81</v>
      </c>
      <c r="AY192" s="206" t="s">
        <v>133</v>
      </c>
    </row>
    <row r="193" spans="1:65" s="14" customFormat="1">
      <c r="B193" s="207"/>
      <c r="C193" s="208"/>
      <c r="D193" s="189" t="s">
        <v>146</v>
      </c>
      <c r="E193" s="209" t="s">
        <v>35</v>
      </c>
      <c r="F193" s="210" t="s">
        <v>148</v>
      </c>
      <c r="G193" s="208"/>
      <c r="H193" s="211">
        <v>147</v>
      </c>
      <c r="I193" s="212"/>
      <c r="J193" s="208"/>
      <c r="K193" s="208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146</v>
      </c>
      <c r="AU193" s="217" t="s">
        <v>91</v>
      </c>
      <c r="AV193" s="14" t="s">
        <v>140</v>
      </c>
      <c r="AW193" s="14" t="s">
        <v>41</v>
      </c>
      <c r="AX193" s="14" t="s">
        <v>89</v>
      </c>
      <c r="AY193" s="217" t="s">
        <v>133</v>
      </c>
    </row>
    <row r="194" spans="1:65" s="2" customFormat="1" ht="24.15" customHeight="1">
      <c r="A194" s="37"/>
      <c r="B194" s="38"/>
      <c r="C194" s="176" t="s">
        <v>245</v>
      </c>
      <c r="D194" s="176" t="s">
        <v>135</v>
      </c>
      <c r="E194" s="177" t="s">
        <v>459</v>
      </c>
      <c r="F194" s="178" t="s">
        <v>460</v>
      </c>
      <c r="G194" s="179" t="s">
        <v>248</v>
      </c>
      <c r="H194" s="180">
        <v>198.3</v>
      </c>
      <c r="I194" s="181"/>
      <c r="J194" s="182">
        <f>ROUND(I194*H194,2)</f>
        <v>0</v>
      </c>
      <c r="K194" s="178" t="s">
        <v>139</v>
      </c>
      <c r="L194" s="42"/>
      <c r="M194" s="183" t="s">
        <v>35</v>
      </c>
      <c r="N194" s="184" t="s">
        <v>52</v>
      </c>
      <c r="O194" s="67"/>
      <c r="P194" s="185">
        <f>O194*H194</f>
        <v>0</v>
      </c>
      <c r="Q194" s="185">
        <v>0</v>
      </c>
      <c r="R194" s="185">
        <f>Q194*H194</f>
        <v>0</v>
      </c>
      <c r="S194" s="185">
        <v>0</v>
      </c>
      <c r="T194" s="18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7" t="s">
        <v>140</v>
      </c>
      <c r="AT194" s="187" t="s">
        <v>135</v>
      </c>
      <c r="AU194" s="187" t="s">
        <v>91</v>
      </c>
      <c r="AY194" s="19" t="s">
        <v>133</v>
      </c>
      <c r="BE194" s="188">
        <f>IF(N194="základní",J194,0)</f>
        <v>0</v>
      </c>
      <c r="BF194" s="188">
        <f>IF(N194="snížená",J194,0)</f>
        <v>0</v>
      </c>
      <c r="BG194" s="188">
        <f>IF(N194="zákl. přenesená",J194,0)</f>
        <v>0</v>
      </c>
      <c r="BH194" s="188">
        <f>IF(N194="sníž. přenesená",J194,0)</f>
        <v>0</v>
      </c>
      <c r="BI194" s="188">
        <f>IF(N194="nulová",J194,0)</f>
        <v>0</v>
      </c>
      <c r="BJ194" s="19" t="s">
        <v>89</v>
      </c>
      <c r="BK194" s="188">
        <f>ROUND(I194*H194,2)</f>
        <v>0</v>
      </c>
      <c r="BL194" s="19" t="s">
        <v>140</v>
      </c>
      <c r="BM194" s="187" t="s">
        <v>1117</v>
      </c>
    </row>
    <row r="195" spans="1:65" s="2" customFormat="1" ht="28.8">
      <c r="A195" s="37"/>
      <c r="B195" s="38"/>
      <c r="C195" s="39"/>
      <c r="D195" s="189" t="s">
        <v>142</v>
      </c>
      <c r="E195" s="39"/>
      <c r="F195" s="190" t="s">
        <v>462</v>
      </c>
      <c r="G195" s="39"/>
      <c r="H195" s="39"/>
      <c r="I195" s="191"/>
      <c r="J195" s="39"/>
      <c r="K195" s="39"/>
      <c r="L195" s="42"/>
      <c r="M195" s="192"/>
      <c r="N195" s="193"/>
      <c r="O195" s="67"/>
      <c r="P195" s="67"/>
      <c r="Q195" s="67"/>
      <c r="R195" s="67"/>
      <c r="S195" s="67"/>
      <c r="T195" s="68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9" t="s">
        <v>142</v>
      </c>
      <c r="AU195" s="19" t="s">
        <v>91</v>
      </c>
    </row>
    <row r="196" spans="1:65" s="2" customFormat="1">
      <c r="A196" s="37"/>
      <c r="B196" s="38"/>
      <c r="C196" s="39"/>
      <c r="D196" s="194" t="s">
        <v>144</v>
      </c>
      <c r="E196" s="39"/>
      <c r="F196" s="195" t="s">
        <v>463</v>
      </c>
      <c r="G196" s="39"/>
      <c r="H196" s="39"/>
      <c r="I196" s="191"/>
      <c r="J196" s="39"/>
      <c r="K196" s="39"/>
      <c r="L196" s="42"/>
      <c r="M196" s="192"/>
      <c r="N196" s="193"/>
      <c r="O196" s="67"/>
      <c r="P196" s="67"/>
      <c r="Q196" s="67"/>
      <c r="R196" s="67"/>
      <c r="S196" s="67"/>
      <c r="T196" s="68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9" t="s">
        <v>144</v>
      </c>
      <c r="AU196" s="19" t="s">
        <v>91</v>
      </c>
    </row>
    <row r="197" spans="1:65" s="13" customFormat="1">
      <c r="B197" s="196"/>
      <c r="C197" s="197"/>
      <c r="D197" s="189" t="s">
        <v>146</v>
      </c>
      <c r="E197" s="198" t="s">
        <v>35</v>
      </c>
      <c r="F197" s="199" t="s">
        <v>1118</v>
      </c>
      <c r="G197" s="197"/>
      <c r="H197" s="200">
        <v>345.3</v>
      </c>
      <c r="I197" s="201"/>
      <c r="J197" s="197"/>
      <c r="K197" s="197"/>
      <c r="L197" s="202"/>
      <c r="M197" s="203"/>
      <c r="N197" s="204"/>
      <c r="O197" s="204"/>
      <c r="P197" s="204"/>
      <c r="Q197" s="204"/>
      <c r="R197" s="204"/>
      <c r="S197" s="204"/>
      <c r="T197" s="205"/>
      <c r="AT197" s="206" t="s">
        <v>146</v>
      </c>
      <c r="AU197" s="206" t="s">
        <v>91</v>
      </c>
      <c r="AV197" s="13" t="s">
        <v>91</v>
      </c>
      <c r="AW197" s="13" t="s">
        <v>41</v>
      </c>
      <c r="AX197" s="13" t="s">
        <v>81</v>
      </c>
      <c r="AY197" s="206" t="s">
        <v>133</v>
      </c>
    </row>
    <row r="198" spans="1:65" s="13" customFormat="1">
      <c r="B198" s="196"/>
      <c r="C198" s="197"/>
      <c r="D198" s="189" t="s">
        <v>146</v>
      </c>
      <c r="E198" s="198" t="s">
        <v>35</v>
      </c>
      <c r="F198" s="199" t="s">
        <v>1119</v>
      </c>
      <c r="G198" s="197"/>
      <c r="H198" s="200">
        <v>-114.5</v>
      </c>
      <c r="I198" s="201"/>
      <c r="J198" s="197"/>
      <c r="K198" s="197"/>
      <c r="L198" s="202"/>
      <c r="M198" s="203"/>
      <c r="N198" s="204"/>
      <c r="O198" s="204"/>
      <c r="P198" s="204"/>
      <c r="Q198" s="204"/>
      <c r="R198" s="204"/>
      <c r="S198" s="204"/>
      <c r="T198" s="205"/>
      <c r="AT198" s="206" t="s">
        <v>146</v>
      </c>
      <c r="AU198" s="206" t="s">
        <v>91</v>
      </c>
      <c r="AV198" s="13" t="s">
        <v>91</v>
      </c>
      <c r="AW198" s="13" t="s">
        <v>41</v>
      </c>
      <c r="AX198" s="13" t="s">
        <v>81</v>
      </c>
      <c r="AY198" s="206" t="s">
        <v>133</v>
      </c>
    </row>
    <row r="199" spans="1:65" s="13" customFormat="1">
      <c r="B199" s="196"/>
      <c r="C199" s="197"/>
      <c r="D199" s="189" t="s">
        <v>146</v>
      </c>
      <c r="E199" s="198" t="s">
        <v>35</v>
      </c>
      <c r="F199" s="199" t="s">
        <v>1120</v>
      </c>
      <c r="G199" s="197"/>
      <c r="H199" s="200">
        <v>-0.64</v>
      </c>
      <c r="I199" s="201"/>
      <c r="J199" s="197"/>
      <c r="K199" s="197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146</v>
      </c>
      <c r="AU199" s="206" t="s">
        <v>91</v>
      </c>
      <c r="AV199" s="13" t="s">
        <v>91</v>
      </c>
      <c r="AW199" s="13" t="s">
        <v>41</v>
      </c>
      <c r="AX199" s="13" t="s">
        <v>81</v>
      </c>
      <c r="AY199" s="206" t="s">
        <v>133</v>
      </c>
    </row>
    <row r="200" spans="1:65" s="13" customFormat="1">
      <c r="B200" s="196"/>
      <c r="C200" s="197"/>
      <c r="D200" s="189" t="s">
        <v>146</v>
      </c>
      <c r="E200" s="198" t="s">
        <v>35</v>
      </c>
      <c r="F200" s="199" t="s">
        <v>1121</v>
      </c>
      <c r="G200" s="197"/>
      <c r="H200" s="200">
        <v>-31.6</v>
      </c>
      <c r="I200" s="201"/>
      <c r="J200" s="197"/>
      <c r="K200" s="197"/>
      <c r="L200" s="202"/>
      <c r="M200" s="203"/>
      <c r="N200" s="204"/>
      <c r="O200" s="204"/>
      <c r="P200" s="204"/>
      <c r="Q200" s="204"/>
      <c r="R200" s="204"/>
      <c r="S200" s="204"/>
      <c r="T200" s="205"/>
      <c r="AT200" s="206" t="s">
        <v>146</v>
      </c>
      <c r="AU200" s="206" t="s">
        <v>91</v>
      </c>
      <c r="AV200" s="13" t="s">
        <v>91</v>
      </c>
      <c r="AW200" s="13" t="s">
        <v>41</v>
      </c>
      <c r="AX200" s="13" t="s">
        <v>81</v>
      </c>
      <c r="AY200" s="206" t="s">
        <v>133</v>
      </c>
    </row>
    <row r="201" spans="1:65" s="13" customFormat="1">
      <c r="B201" s="196"/>
      <c r="C201" s="197"/>
      <c r="D201" s="189" t="s">
        <v>146</v>
      </c>
      <c r="E201" s="198" t="s">
        <v>35</v>
      </c>
      <c r="F201" s="199" t="s">
        <v>1122</v>
      </c>
      <c r="G201" s="197"/>
      <c r="H201" s="200">
        <v>-0.32</v>
      </c>
      <c r="I201" s="201"/>
      <c r="J201" s="197"/>
      <c r="K201" s="197"/>
      <c r="L201" s="202"/>
      <c r="M201" s="203"/>
      <c r="N201" s="204"/>
      <c r="O201" s="204"/>
      <c r="P201" s="204"/>
      <c r="Q201" s="204"/>
      <c r="R201" s="204"/>
      <c r="S201" s="204"/>
      <c r="T201" s="205"/>
      <c r="AT201" s="206" t="s">
        <v>146</v>
      </c>
      <c r="AU201" s="206" t="s">
        <v>91</v>
      </c>
      <c r="AV201" s="13" t="s">
        <v>91</v>
      </c>
      <c r="AW201" s="13" t="s">
        <v>41</v>
      </c>
      <c r="AX201" s="13" t="s">
        <v>81</v>
      </c>
      <c r="AY201" s="206" t="s">
        <v>133</v>
      </c>
    </row>
    <row r="202" spans="1:65" s="14" customFormat="1">
      <c r="B202" s="207"/>
      <c r="C202" s="208"/>
      <c r="D202" s="189" t="s">
        <v>146</v>
      </c>
      <c r="E202" s="209" t="s">
        <v>35</v>
      </c>
      <c r="F202" s="210" t="s">
        <v>148</v>
      </c>
      <c r="G202" s="208"/>
      <c r="H202" s="211">
        <v>198.24</v>
      </c>
      <c r="I202" s="212"/>
      <c r="J202" s="208"/>
      <c r="K202" s="208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146</v>
      </c>
      <c r="AU202" s="217" t="s">
        <v>91</v>
      </c>
      <c r="AV202" s="14" t="s">
        <v>140</v>
      </c>
      <c r="AW202" s="14" t="s">
        <v>41</v>
      </c>
      <c r="AX202" s="14" t="s">
        <v>81</v>
      </c>
      <c r="AY202" s="217" t="s">
        <v>133</v>
      </c>
    </row>
    <row r="203" spans="1:65" s="13" customFormat="1">
      <c r="B203" s="196"/>
      <c r="C203" s="197"/>
      <c r="D203" s="189" t="s">
        <v>146</v>
      </c>
      <c r="E203" s="198" t="s">
        <v>35</v>
      </c>
      <c r="F203" s="199" t="s">
        <v>1123</v>
      </c>
      <c r="G203" s="197"/>
      <c r="H203" s="200">
        <v>198.3</v>
      </c>
      <c r="I203" s="201"/>
      <c r="J203" s="197"/>
      <c r="K203" s="197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 t="s">
        <v>146</v>
      </c>
      <c r="AU203" s="206" t="s">
        <v>91</v>
      </c>
      <c r="AV203" s="13" t="s">
        <v>91</v>
      </c>
      <c r="AW203" s="13" t="s">
        <v>41</v>
      </c>
      <c r="AX203" s="13" t="s">
        <v>81</v>
      </c>
      <c r="AY203" s="206" t="s">
        <v>133</v>
      </c>
    </row>
    <row r="204" spans="1:65" s="14" customFormat="1">
      <c r="B204" s="207"/>
      <c r="C204" s="208"/>
      <c r="D204" s="189" t="s">
        <v>146</v>
      </c>
      <c r="E204" s="209" t="s">
        <v>35</v>
      </c>
      <c r="F204" s="210" t="s">
        <v>148</v>
      </c>
      <c r="G204" s="208"/>
      <c r="H204" s="211">
        <v>198.3</v>
      </c>
      <c r="I204" s="212"/>
      <c r="J204" s="208"/>
      <c r="K204" s="208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146</v>
      </c>
      <c r="AU204" s="217" t="s">
        <v>91</v>
      </c>
      <c r="AV204" s="14" t="s">
        <v>140</v>
      </c>
      <c r="AW204" s="14" t="s">
        <v>41</v>
      </c>
      <c r="AX204" s="14" t="s">
        <v>89</v>
      </c>
      <c r="AY204" s="217" t="s">
        <v>133</v>
      </c>
    </row>
    <row r="205" spans="1:65" s="2" customFormat="1" ht="24.15" customHeight="1">
      <c r="A205" s="37"/>
      <c r="B205" s="38"/>
      <c r="C205" s="176" t="s">
        <v>200</v>
      </c>
      <c r="D205" s="176" t="s">
        <v>135</v>
      </c>
      <c r="E205" s="177" t="s">
        <v>1124</v>
      </c>
      <c r="F205" s="178" t="s">
        <v>1125</v>
      </c>
      <c r="G205" s="179" t="s">
        <v>248</v>
      </c>
      <c r="H205" s="180">
        <v>114.5</v>
      </c>
      <c r="I205" s="181"/>
      <c r="J205" s="182">
        <f>ROUND(I205*H205,2)</f>
        <v>0</v>
      </c>
      <c r="K205" s="178" t="s">
        <v>139</v>
      </c>
      <c r="L205" s="42"/>
      <c r="M205" s="183" t="s">
        <v>35</v>
      </c>
      <c r="N205" s="184" t="s">
        <v>52</v>
      </c>
      <c r="O205" s="67"/>
      <c r="P205" s="185">
        <f>O205*H205</f>
        <v>0</v>
      </c>
      <c r="Q205" s="185">
        <v>0</v>
      </c>
      <c r="R205" s="185">
        <f>Q205*H205</f>
        <v>0</v>
      </c>
      <c r="S205" s="185">
        <v>0</v>
      </c>
      <c r="T205" s="186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7" t="s">
        <v>140</v>
      </c>
      <c r="AT205" s="187" t="s">
        <v>135</v>
      </c>
      <c r="AU205" s="187" t="s">
        <v>91</v>
      </c>
      <c r="AY205" s="19" t="s">
        <v>133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19" t="s">
        <v>89</v>
      </c>
      <c r="BK205" s="188">
        <f>ROUND(I205*H205,2)</f>
        <v>0</v>
      </c>
      <c r="BL205" s="19" t="s">
        <v>140</v>
      </c>
      <c r="BM205" s="187" t="s">
        <v>557</v>
      </c>
    </row>
    <row r="206" spans="1:65" s="2" customFormat="1" ht="19.2">
      <c r="A206" s="37"/>
      <c r="B206" s="38"/>
      <c r="C206" s="39"/>
      <c r="D206" s="189" t="s">
        <v>142</v>
      </c>
      <c r="E206" s="39"/>
      <c r="F206" s="190" t="s">
        <v>1125</v>
      </c>
      <c r="G206" s="39"/>
      <c r="H206" s="39"/>
      <c r="I206" s="191"/>
      <c r="J206" s="39"/>
      <c r="K206" s="39"/>
      <c r="L206" s="42"/>
      <c r="M206" s="192"/>
      <c r="N206" s="193"/>
      <c r="O206" s="67"/>
      <c r="P206" s="67"/>
      <c r="Q206" s="67"/>
      <c r="R206" s="67"/>
      <c r="S206" s="67"/>
      <c r="T206" s="68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9" t="s">
        <v>142</v>
      </c>
      <c r="AU206" s="19" t="s">
        <v>91</v>
      </c>
    </row>
    <row r="207" spans="1:65" s="13" customFormat="1">
      <c r="B207" s="196"/>
      <c r="C207" s="197"/>
      <c r="D207" s="189" t="s">
        <v>146</v>
      </c>
      <c r="E207" s="198" t="s">
        <v>35</v>
      </c>
      <c r="F207" s="199" t="s">
        <v>1126</v>
      </c>
      <c r="G207" s="197"/>
      <c r="H207" s="200">
        <v>86.656999999999996</v>
      </c>
      <c r="I207" s="201"/>
      <c r="J207" s="197"/>
      <c r="K207" s="197"/>
      <c r="L207" s="202"/>
      <c r="M207" s="203"/>
      <c r="N207" s="204"/>
      <c r="O207" s="204"/>
      <c r="P207" s="204"/>
      <c r="Q207" s="204"/>
      <c r="R207" s="204"/>
      <c r="S207" s="204"/>
      <c r="T207" s="205"/>
      <c r="AT207" s="206" t="s">
        <v>146</v>
      </c>
      <c r="AU207" s="206" t="s">
        <v>91</v>
      </c>
      <c r="AV207" s="13" t="s">
        <v>91</v>
      </c>
      <c r="AW207" s="13" t="s">
        <v>41</v>
      </c>
      <c r="AX207" s="13" t="s">
        <v>81</v>
      </c>
      <c r="AY207" s="206" t="s">
        <v>133</v>
      </c>
    </row>
    <row r="208" spans="1:65" s="13" customFormat="1">
      <c r="B208" s="196"/>
      <c r="C208" s="197"/>
      <c r="D208" s="189" t="s">
        <v>146</v>
      </c>
      <c r="E208" s="198" t="s">
        <v>35</v>
      </c>
      <c r="F208" s="199" t="s">
        <v>1127</v>
      </c>
      <c r="G208" s="197"/>
      <c r="H208" s="200">
        <v>27.788</v>
      </c>
      <c r="I208" s="201"/>
      <c r="J208" s="197"/>
      <c r="K208" s="197"/>
      <c r="L208" s="202"/>
      <c r="M208" s="203"/>
      <c r="N208" s="204"/>
      <c r="O208" s="204"/>
      <c r="P208" s="204"/>
      <c r="Q208" s="204"/>
      <c r="R208" s="204"/>
      <c r="S208" s="204"/>
      <c r="T208" s="205"/>
      <c r="AT208" s="206" t="s">
        <v>146</v>
      </c>
      <c r="AU208" s="206" t="s">
        <v>91</v>
      </c>
      <c r="AV208" s="13" t="s">
        <v>91</v>
      </c>
      <c r="AW208" s="13" t="s">
        <v>41</v>
      </c>
      <c r="AX208" s="13" t="s">
        <v>81</v>
      </c>
      <c r="AY208" s="206" t="s">
        <v>133</v>
      </c>
    </row>
    <row r="209" spans="1:65" s="14" customFormat="1">
      <c r="B209" s="207"/>
      <c r="C209" s="208"/>
      <c r="D209" s="189" t="s">
        <v>146</v>
      </c>
      <c r="E209" s="209" t="s">
        <v>35</v>
      </c>
      <c r="F209" s="210" t="s">
        <v>148</v>
      </c>
      <c r="G209" s="208"/>
      <c r="H209" s="211">
        <v>114.44499999999999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146</v>
      </c>
      <c r="AU209" s="217" t="s">
        <v>91</v>
      </c>
      <c r="AV209" s="14" t="s">
        <v>140</v>
      </c>
      <c r="AW209" s="14" t="s">
        <v>41</v>
      </c>
      <c r="AX209" s="14" t="s">
        <v>81</v>
      </c>
      <c r="AY209" s="217" t="s">
        <v>133</v>
      </c>
    </row>
    <row r="210" spans="1:65" s="13" customFormat="1">
      <c r="B210" s="196"/>
      <c r="C210" s="197"/>
      <c r="D210" s="189" t="s">
        <v>146</v>
      </c>
      <c r="E210" s="198" t="s">
        <v>35</v>
      </c>
      <c r="F210" s="199" t="s">
        <v>1128</v>
      </c>
      <c r="G210" s="197"/>
      <c r="H210" s="200">
        <v>114.5</v>
      </c>
      <c r="I210" s="201"/>
      <c r="J210" s="197"/>
      <c r="K210" s="197"/>
      <c r="L210" s="202"/>
      <c r="M210" s="203"/>
      <c r="N210" s="204"/>
      <c r="O210" s="204"/>
      <c r="P210" s="204"/>
      <c r="Q210" s="204"/>
      <c r="R210" s="204"/>
      <c r="S210" s="204"/>
      <c r="T210" s="205"/>
      <c r="AT210" s="206" t="s">
        <v>146</v>
      </c>
      <c r="AU210" s="206" t="s">
        <v>91</v>
      </c>
      <c r="AV210" s="13" t="s">
        <v>91</v>
      </c>
      <c r="AW210" s="13" t="s">
        <v>41</v>
      </c>
      <c r="AX210" s="13" t="s">
        <v>81</v>
      </c>
      <c r="AY210" s="206" t="s">
        <v>133</v>
      </c>
    </row>
    <row r="211" spans="1:65" s="14" customFormat="1">
      <c r="B211" s="207"/>
      <c r="C211" s="208"/>
      <c r="D211" s="189" t="s">
        <v>146</v>
      </c>
      <c r="E211" s="209" t="s">
        <v>35</v>
      </c>
      <c r="F211" s="210" t="s">
        <v>148</v>
      </c>
      <c r="G211" s="208"/>
      <c r="H211" s="211">
        <v>114.5</v>
      </c>
      <c r="I211" s="212"/>
      <c r="J211" s="208"/>
      <c r="K211" s="208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146</v>
      </c>
      <c r="AU211" s="217" t="s">
        <v>91</v>
      </c>
      <c r="AV211" s="14" t="s">
        <v>140</v>
      </c>
      <c r="AW211" s="14" t="s">
        <v>41</v>
      </c>
      <c r="AX211" s="14" t="s">
        <v>89</v>
      </c>
      <c r="AY211" s="217" t="s">
        <v>133</v>
      </c>
    </row>
    <row r="212" spans="1:65" s="2" customFormat="1" ht="21.75" customHeight="1">
      <c r="A212" s="37"/>
      <c r="B212" s="38"/>
      <c r="C212" s="239" t="s">
        <v>7</v>
      </c>
      <c r="D212" s="239" t="s">
        <v>514</v>
      </c>
      <c r="E212" s="240" t="s">
        <v>1129</v>
      </c>
      <c r="F212" s="241" t="s">
        <v>516</v>
      </c>
      <c r="G212" s="242" t="s">
        <v>447</v>
      </c>
      <c r="H212" s="243">
        <v>231.29</v>
      </c>
      <c r="I212" s="244"/>
      <c r="J212" s="245">
        <f>ROUND(I212*H212,2)</f>
        <v>0</v>
      </c>
      <c r="K212" s="241" t="s">
        <v>139</v>
      </c>
      <c r="L212" s="246"/>
      <c r="M212" s="247" t="s">
        <v>35</v>
      </c>
      <c r="N212" s="248" t="s">
        <v>52</v>
      </c>
      <c r="O212" s="67"/>
      <c r="P212" s="185">
        <f>O212*H212</f>
        <v>0</v>
      </c>
      <c r="Q212" s="185">
        <v>0</v>
      </c>
      <c r="R212" s="185">
        <f>Q212*H212</f>
        <v>0</v>
      </c>
      <c r="S212" s="185">
        <v>0</v>
      </c>
      <c r="T212" s="186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7" t="s">
        <v>184</v>
      </c>
      <c r="AT212" s="187" t="s">
        <v>514</v>
      </c>
      <c r="AU212" s="187" t="s">
        <v>91</v>
      </c>
      <c r="AY212" s="19" t="s">
        <v>133</v>
      </c>
      <c r="BE212" s="188">
        <f>IF(N212="základní",J212,0)</f>
        <v>0</v>
      </c>
      <c r="BF212" s="188">
        <f>IF(N212="snížená",J212,0)</f>
        <v>0</v>
      </c>
      <c r="BG212" s="188">
        <f>IF(N212="zákl. přenesená",J212,0)</f>
        <v>0</v>
      </c>
      <c r="BH212" s="188">
        <f>IF(N212="sníž. přenesená",J212,0)</f>
        <v>0</v>
      </c>
      <c r="BI212" s="188">
        <f>IF(N212="nulová",J212,0)</f>
        <v>0</v>
      </c>
      <c r="BJ212" s="19" t="s">
        <v>89</v>
      </c>
      <c r="BK212" s="188">
        <f>ROUND(I212*H212,2)</f>
        <v>0</v>
      </c>
      <c r="BL212" s="19" t="s">
        <v>140</v>
      </c>
      <c r="BM212" s="187" t="s">
        <v>1130</v>
      </c>
    </row>
    <row r="213" spans="1:65" s="2" customFormat="1">
      <c r="A213" s="37"/>
      <c r="B213" s="38"/>
      <c r="C213" s="39"/>
      <c r="D213" s="189" t="s">
        <v>142</v>
      </c>
      <c r="E213" s="39"/>
      <c r="F213" s="190" t="s">
        <v>1131</v>
      </c>
      <c r="G213" s="39"/>
      <c r="H213" s="39"/>
      <c r="I213" s="191"/>
      <c r="J213" s="39"/>
      <c r="K213" s="39"/>
      <c r="L213" s="42"/>
      <c r="M213" s="192"/>
      <c r="N213" s="193"/>
      <c r="O213" s="67"/>
      <c r="P213" s="67"/>
      <c r="Q213" s="67"/>
      <c r="R213" s="67"/>
      <c r="S213" s="67"/>
      <c r="T213" s="68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9" t="s">
        <v>142</v>
      </c>
      <c r="AU213" s="19" t="s">
        <v>91</v>
      </c>
    </row>
    <row r="214" spans="1:65" s="2" customFormat="1">
      <c r="A214" s="37"/>
      <c r="B214" s="38"/>
      <c r="C214" s="39"/>
      <c r="D214" s="194" t="s">
        <v>144</v>
      </c>
      <c r="E214" s="39"/>
      <c r="F214" s="195" t="s">
        <v>1132</v>
      </c>
      <c r="G214" s="39"/>
      <c r="H214" s="39"/>
      <c r="I214" s="191"/>
      <c r="J214" s="39"/>
      <c r="K214" s="39"/>
      <c r="L214" s="42"/>
      <c r="M214" s="192"/>
      <c r="N214" s="193"/>
      <c r="O214" s="67"/>
      <c r="P214" s="67"/>
      <c r="Q214" s="67"/>
      <c r="R214" s="67"/>
      <c r="S214" s="67"/>
      <c r="T214" s="68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9" t="s">
        <v>144</v>
      </c>
      <c r="AU214" s="19" t="s">
        <v>91</v>
      </c>
    </row>
    <row r="215" spans="1:65" s="13" customFormat="1">
      <c r="B215" s="196"/>
      <c r="C215" s="197"/>
      <c r="D215" s="189" t="s">
        <v>146</v>
      </c>
      <c r="E215" s="198" t="s">
        <v>35</v>
      </c>
      <c r="F215" s="199" t="s">
        <v>1133</v>
      </c>
      <c r="G215" s="197"/>
      <c r="H215" s="200">
        <v>231.29</v>
      </c>
      <c r="I215" s="201"/>
      <c r="J215" s="197"/>
      <c r="K215" s="197"/>
      <c r="L215" s="202"/>
      <c r="M215" s="203"/>
      <c r="N215" s="204"/>
      <c r="O215" s="204"/>
      <c r="P215" s="204"/>
      <c r="Q215" s="204"/>
      <c r="R215" s="204"/>
      <c r="S215" s="204"/>
      <c r="T215" s="205"/>
      <c r="AT215" s="206" t="s">
        <v>146</v>
      </c>
      <c r="AU215" s="206" t="s">
        <v>91</v>
      </c>
      <c r="AV215" s="13" t="s">
        <v>91</v>
      </c>
      <c r="AW215" s="13" t="s">
        <v>41</v>
      </c>
      <c r="AX215" s="13" t="s">
        <v>81</v>
      </c>
      <c r="AY215" s="206" t="s">
        <v>133</v>
      </c>
    </row>
    <row r="216" spans="1:65" s="14" customFormat="1">
      <c r="B216" s="207"/>
      <c r="C216" s="208"/>
      <c r="D216" s="189" t="s">
        <v>146</v>
      </c>
      <c r="E216" s="209" t="s">
        <v>35</v>
      </c>
      <c r="F216" s="210" t="s">
        <v>148</v>
      </c>
      <c r="G216" s="208"/>
      <c r="H216" s="211">
        <v>231.29</v>
      </c>
      <c r="I216" s="212"/>
      <c r="J216" s="208"/>
      <c r="K216" s="208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146</v>
      </c>
      <c r="AU216" s="217" t="s">
        <v>91</v>
      </c>
      <c r="AV216" s="14" t="s">
        <v>140</v>
      </c>
      <c r="AW216" s="14" t="s">
        <v>41</v>
      </c>
      <c r="AX216" s="14" t="s">
        <v>89</v>
      </c>
      <c r="AY216" s="217" t="s">
        <v>133</v>
      </c>
    </row>
    <row r="217" spans="1:65" s="2" customFormat="1" ht="33" customHeight="1">
      <c r="A217" s="37"/>
      <c r="B217" s="38"/>
      <c r="C217" s="176" t="s">
        <v>205</v>
      </c>
      <c r="D217" s="176" t="s">
        <v>135</v>
      </c>
      <c r="E217" s="177" t="s">
        <v>1134</v>
      </c>
      <c r="F217" s="178" t="s">
        <v>1135</v>
      </c>
      <c r="G217" s="179" t="s">
        <v>248</v>
      </c>
      <c r="H217" s="180">
        <v>15.9</v>
      </c>
      <c r="I217" s="181"/>
      <c r="J217" s="182">
        <f>ROUND(I217*H217,2)</f>
        <v>0</v>
      </c>
      <c r="K217" s="178" t="s">
        <v>139</v>
      </c>
      <c r="L217" s="42"/>
      <c r="M217" s="183" t="s">
        <v>35</v>
      </c>
      <c r="N217" s="184" t="s">
        <v>52</v>
      </c>
      <c r="O217" s="67"/>
      <c r="P217" s="185">
        <f>O217*H217</f>
        <v>0</v>
      </c>
      <c r="Q217" s="185">
        <v>0</v>
      </c>
      <c r="R217" s="185">
        <f>Q217*H217</f>
        <v>0</v>
      </c>
      <c r="S217" s="185">
        <v>0</v>
      </c>
      <c r="T217" s="186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7" t="s">
        <v>140</v>
      </c>
      <c r="AT217" s="187" t="s">
        <v>135</v>
      </c>
      <c r="AU217" s="187" t="s">
        <v>91</v>
      </c>
      <c r="AY217" s="19" t="s">
        <v>133</v>
      </c>
      <c r="BE217" s="188">
        <f>IF(N217="základní",J217,0)</f>
        <v>0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19" t="s">
        <v>89</v>
      </c>
      <c r="BK217" s="188">
        <f>ROUND(I217*H217,2)</f>
        <v>0</v>
      </c>
      <c r="BL217" s="19" t="s">
        <v>140</v>
      </c>
      <c r="BM217" s="187" t="s">
        <v>1136</v>
      </c>
    </row>
    <row r="218" spans="1:65" s="2" customFormat="1" ht="48">
      <c r="A218" s="37"/>
      <c r="B218" s="38"/>
      <c r="C218" s="39"/>
      <c r="D218" s="189" t="s">
        <v>142</v>
      </c>
      <c r="E218" s="39"/>
      <c r="F218" s="190" t="s">
        <v>1137</v>
      </c>
      <c r="G218" s="39"/>
      <c r="H218" s="39"/>
      <c r="I218" s="191"/>
      <c r="J218" s="39"/>
      <c r="K218" s="39"/>
      <c r="L218" s="42"/>
      <c r="M218" s="192"/>
      <c r="N218" s="193"/>
      <c r="O218" s="67"/>
      <c r="P218" s="67"/>
      <c r="Q218" s="67"/>
      <c r="R218" s="67"/>
      <c r="S218" s="67"/>
      <c r="T218" s="68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9" t="s">
        <v>142</v>
      </c>
      <c r="AU218" s="19" t="s">
        <v>91</v>
      </c>
    </row>
    <row r="219" spans="1:65" s="2" customFormat="1">
      <c r="A219" s="37"/>
      <c r="B219" s="38"/>
      <c r="C219" s="39"/>
      <c r="D219" s="194" t="s">
        <v>144</v>
      </c>
      <c r="E219" s="39"/>
      <c r="F219" s="195" t="s">
        <v>1138</v>
      </c>
      <c r="G219" s="39"/>
      <c r="H219" s="39"/>
      <c r="I219" s="191"/>
      <c r="J219" s="39"/>
      <c r="K219" s="39"/>
      <c r="L219" s="42"/>
      <c r="M219" s="192"/>
      <c r="N219" s="193"/>
      <c r="O219" s="67"/>
      <c r="P219" s="67"/>
      <c r="Q219" s="67"/>
      <c r="R219" s="67"/>
      <c r="S219" s="67"/>
      <c r="T219" s="68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9" t="s">
        <v>144</v>
      </c>
      <c r="AU219" s="19" t="s">
        <v>91</v>
      </c>
    </row>
    <row r="220" spans="1:65" s="13" customFormat="1">
      <c r="B220" s="196"/>
      <c r="C220" s="197"/>
      <c r="D220" s="189" t="s">
        <v>146</v>
      </c>
      <c r="E220" s="198" t="s">
        <v>35</v>
      </c>
      <c r="F220" s="199" t="s">
        <v>1139</v>
      </c>
      <c r="G220" s="197"/>
      <c r="H220" s="200">
        <v>15.863</v>
      </c>
      <c r="I220" s="201"/>
      <c r="J220" s="197"/>
      <c r="K220" s="197"/>
      <c r="L220" s="202"/>
      <c r="M220" s="203"/>
      <c r="N220" s="204"/>
      <c r="O220" s="204"/>
      <c r="P220" s="204"/>
      <c r="Q220" s="204"/>
      <c r="R220" s="204"/>
      <c r="S220" s="204"/>
      <c r="T220" s="205"/>
      <c r="AT220" s="206" t="s">
        <v>146</v>
      </c>
      <c r="AU220" s="206" t="s">
        <v>91</v>
      </c>
      <c r="AV220" s="13" t="s">
        <v>91</v>
      </c>
      <c r="AW220" s="13" t="s">
        <v>41</v>
      </c>
      <c r="AX220" s="13" t="s">
        <v>81</v>
      </c>
      <c r="AY220" s="206" t="s">
        <v>133</v>
      </c>
    </row>
    <row r="221" spans="1:65" s="13" customFormat="1">
      <c r="B221" s="196"/>
      <c r="C221" s="197"/>
      <c r="D221" s="189" t="s">
        <v>146</v>
      </c>
      <c r="E221" s="198" t="s">
        <v>35</v>
      </c>
      <c r="F221" s="199" t="s">
        <v>1140</v>
      </c>
      <c r="G221" s="197"/>
      <c r="H221" s="200">
        <v>15.9</v>
      </c>
      <c r="I221" s="201"/>
      <c r="J221" s="197"/>
      <c r="K221" s="197"/>
      <c r="L221" s="202"/>
      <c r="M221" s="203"/>
      <c r="N221" s="204"/>
      <c r="O221" s="204"/>
      <c r="P221" s="204"/>
      <c r="Q221" s="204"/>
      <c r="R221" s="204"/>
      <c r="S221" s="204"/>
      <c r="T221" s="205"/>
      <c r="AT221" s="206" t="s">
        <v>146</v>
      </c>
      <c r="AU221" s="206" t="s">
        <v>91</v>
      </c>
      <c r="AV221" s="13" t="s">
        <v>91</v>
      </c>
      <c r="AW221" s="13" t="s">
        <v>41</v>
      </c>
      <c r="AX221" s="13" t="s">
        <v>89</v>
      </c>
      <c r="AY221" s="206" t="s">
        <v>133</v>
      </c>
    </row>
    <row r="222" spans="1:65" s="2" customFormat="1" ht="24.15" customHeight="1">
      <c r="A222" s="37"/>
      <c r="B222" s="38"/>
      <c r="C222" s="239" t="s">
        <v>387</v>
      </c>
      <c r="D222" s="239" t="s">
        <v>514</v>
      </c>
      <c r="E222" s="240" t="s">
        <v>520</v>
      </c>
      <c r="F222" s="241" t="s">
        <v>1141</v>
      </c>
      <c r="G222" s="242" t="s">
        <v>447</v>
      </c>
      <c r="H222" s="243">
        <v>19.795999999999999</v>
      </c>
      <c r="I222" s="244"/>
      <c r="J222" s="245">
        <f>ROUND(I222*H222,2)</f>
        <v>0</v>
      </c>
      <c r="K222" s="241" t="s">
        <v>139</v>
      </c>
      <c r="L222" s="246"/>
      <c r="M222" s="247" t="s">
        <v>35</v>
      </c>
      <c r="N222" s="248" t="s">
        <v>52</v>
      </c>
      <c r="O222" s="67"/>
      <c r="P222" s="185">
        <f>O222*H222</f>
        <v>0</v>
      </c>
      <c r="Q222" s="185">
        <v>0</v>
      </c>
      <c r="R222" s="185">
        <f>Q222*H222</f>
        <v>0</v>
      </c>
      <c r="S222" s="185">
        <v>0</v>
      </c>
      <c r="T222" s="186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7" t="s">
        <v>184</v>
      </c>
      <c r="AT222" s="187" t="s">
        <v>514</v>
      </c>
      <c r="AU222" s="187" t="s">
        <v>91</v>
      </c>
      <c r="AY222" s="19" t="s">
        <v>133</v>
      </c>
      <c r="BE222" s="188">
        <f>IF(N222="základní",J222,0)</f>
        <v>0</v>
      </c>
      <c r="BF222" s="188">
        <f>IF(N222="snížená",J222,0)</f>
        <v>0</v>
      </c>
      <c r="BG222" s="188">
        <f>IF(N222="zákl. přenesená",J222,0)</f>
        <v>0</v>
      </c>
      <c r="BH222" s="188">
        <f>IF(N222="sníž. přenesená",J222,0)</f>
        <v>0</v>
      </c>
      <c r="BI222" s="188">
        <f>IF(N222="nulová",J222,0)</f>
        <v>0</v>
      </c>
      <c r="BJ222" s="19" t="s">
        <v>89</v>
      </c>
      <c r="BK222" s="188">
        <f>ROUND(I222*H222,2)</f>
        <v>0</v>
      </c>
      <c r="BL222" s="19" t="s">
        <v>140</v>
      </c>
      <c r="BM222" s="187" t="s">
        <v>1142</v>
      </c>
    </row>
    <row r="223" spans="1:65" s="2" customFormat="1">
      <c r="A223" s="37"/>
      <c r="B223" s="38"/>
      <c r="C223" s="39"/>
      <c r="D223" s="189" t="s">
        <v>142</v>
      </c>
      <c r="E223" s="39"/>
      <c r="F223" s="190" t="s">
        <v>523</v>
      </c>
      <c r="G223" s="39"/>
      <c r="H223" s="39"/>
      <c r="I223" s="191"/>
      <c r="J223" s="39"/>
      <c r="K223" s="39"/>
      <c r="L223" s="42"/>
      <c r="M223" s="192"/>
      <c r="N223" s="193"/>
      <c r="O223" s="67"/>
      <c r="P223" s="67"/>
      <c r="Q223" s="67"/>
      <c r="R223" s="67"/>
      <c r="S223" s="67"/>
      <c r="T223" s="68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9" t="s">
        <v>142</v>
      </c>
      <c r="AU223" s="19" t="s">
        <v>91</v>
      </c>
    </row>
    <row r="224" spans="1:65" s="2" customFormat="1">
      <c r="A224" s="37"/>
      <c r="B224" s="38"/>
      <c r="C224" s="39"/>
      <c r="D224" s="194" t="s">
        <v>144</v>
      </c>
      <c r="E224" s="39"/>
      <c r="F224" s="195" t="s">
        <v>524</v>
      </c>
      <c r="G224" s="39"/>
      <c r="H224" s="39"/>
      <c r="I224" s="191"/>
      <c r="J224" s="39"/>
      <c r="K224" s="39"/>
      <c r="L224" s="42"/>
      <c r="M224" s="192"/>
      <c r="N224" s="193"/>
      <c r="O224" s="67"/>
      <c r="P224" s="67"/>
      <c r="Q224" s="67"/>
      <c r="R224" s="67"/>
      <c r="S224" s="67"/>
      <c r="T224" s="68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9" t="s">
        <v>144</v>
      </c>
      <c r="AU224" s="19" t="s">
        <v>91</v>
      </c>
    </row>
    <row r="225" spans="1:65" s="13" customFormat="1" ht="30.6">
      <c r="B225" s="196"/>
      <c r="C225" s="197"/>
      <c r="D225" s="189" t="s">
        <v>146</v>
      </c>
      <c r="E225" s="198" t="s">
        <v>35</v>
      </c>
      <c r="F225" s="199" t="s">
        <v>1143</v>
      </c>
      <c r="G225" s="197"/>
      <c r="H225" s="200">
        <v>9.7880000000000003</v>
      </c>
      <c r="I225" s="201"/>
      <c r="J225" s="197"/>
      <c r="K225" s="197"/>
      <c r="L225" s="202"/>
      <c r="M225" s="203"/>
      <c r="N225" s="204"/>
      <c r="O225" s="204"/>
      <c r="P225" s="204"/>
      <c r="Q225" s="204"/>
      <c r="R225" s="204"/>
      <c r="S225" s="204"/>
      <c r="T225" s="205"/>
      <c r="AT225" s="206" t="s">
        <v>146</v>
      </c>
      <c r="AU225" s="206" t="s">
        <v>91</v>
      </c>
      <c r="AV225" s="13" t="s">
        <v>91</v>
      </c>
      <c r="AW225" s="13" t="s">
        <v>41</v>
      </c>
      <c r="AX225" s="13" t="s">
        <v>81</v>
      </c>
      <c r="AY225" s="206" t="s">
        <v>133</v>
      </c>
    </row>
    <row r="226" spans="1:65" s="13" customFormat="1">
      <c r="B226" s="196"/>
      <c r="C226" s="197"/>
      <c r="D226" s="189" t="s">
        <v>146</v>
      </c>
      <c r="E226" s="198" t="s">
        <v>35</v>
      </c>
      <c r="F226" s="199" t="s">
        <v>1144</v>
      </c>
      <c r="G226" s="197"/>
      <c r="H226" s="200">
        <v>19.795999999999999</v>
      </c>
      <c r="I226" s="201"/>
      <c r="J226" s="197"/>
      <c r="K226" s="197"/>
      <c r="L226" s="202"/>
      <c r="M226" s="203"/>
      <c r="N226" s="204"/>
      <c r="O226" s="204"/>
      <c r="P226" s="204"/>
      <c r="Q226" s="204"/>
      <c r="R226" s="204"/>
      <c r="S226" s="204"/>
      <c r="T226" s="205"/>
      <c r="AT226" s="206" t="s">
        <v>146</v>
      </c>
      <c r="AU226" s="206" t="s">
        <v>91</v>
      </c>
      <c r="AV226" s="13" t="s">
        <v>91</v>
      </c>
      <c r="AW226" s="13" t="s">
        <v>41</v>
      </c>
      <c r="AX226" s="13" t="s">
        <v>89</v>
      </c>
      <c r="AY226" s="206" t="s">
        <v>133</v>
      </c>
    </row>
    <row r="227" spans="1:65" s="12" customFormat="1" ht="22.95" customHeight="1">
      <c r="B227" s="160"/>
      <c r="C227" s="161"/>
      <c r="D227" s="162" t="s">
        <v>80</v>
      </c>
      <c r="E227" s="174" t="s">
        <v>140</v>
      </c>
      <c r="F227" s="174" t="s">
        <v>600</v>
      </c>
      <c r="G227" s="161"/>
      <c r="H227" s="161"/>
      <c r="I227" s="164"/>
      <c r="J227" s="175">
        <f>BK227</f>
        <v>0</v>
      </c>
      <c r="K227" s="161"/>
      <c r="L227" s="166"/>
      <c r="M227" s="167"/>
      <c r="N227" s="168"/>
      <c r="O227" s="168"/>
      <c r="P227" s="169">
        <f>SUM(P228:P260)</f>
        <v>0</v>
      </c>
      <c r="Q227" s="168"/>
      <c r="R227" s="169">
        <f>SUM(R228:R260)</f>
        <v>2.0448000000000001E-2</v>
      </c>
      <c r="S227" s="168"/>
      <c r="T227" s="170">
        <f>SUM(T228:T260)</f>
        <v>0</v>
      </c>
      <c r="AR227" s="171" t="s">
        <v>89</v>
      </c>
      <c r="AT227" s="172" t="s">
        <v>80</v>
      </c>
      <c r="AU227" s="172" t="s">
        <v>89</v>
      </c>
      <c r="AY227" s="171" t="s">
        <v>133</v>
      </c>
      <c r="BK227" s="173">
        <f>SUM(BK228:BK260)</f>
        <v>0</v>
      </c>
    </row>
    <row r="228" spans="1:65" s="2" customFormat="1" ht="33" customHeight="1">
      <c r="A228" s="37"/>
      <c r="B228" s="38"/>
      <c r="C228" s="176" t="s">
        <v>210</v>
      </c>
      <c r="D228" s="176" t="s">
        <v>135</v>
      </c>
      <c r="E228" s="177" t="s">
        <v>1145</v>
      </c>
      <c r="F228" s="178" t="s">
        <v>1146</v>
      </c>
      <c r="G228" s="179" t="s">
        <v>151</v>
      </c>
      <c r="H228" s="180">
        <v>0.64</v>
      </c>
      <c r="I228" s="181"/>
      <c r="J228" s="182">
        <f>ROUND(I228*H228,2)</f>
        <v>0</v>
      </c>
      <c r="K228" s="178" t="s">
        <v>139</v>
      </c>
      <c r="L228" s="42"/>
      <c r="M228" s="183" t="s">
        <v>35</v>
      </c>
      <c r="N228" s="184" t="s">
        <v>52</v>
      </c>
      <c r="O228" s="67"/>
      <c r="P228" s="185">
        <f>O228*H228</f>
        <v>0</v>
      </c>
      <c r="Q228" s="185">
        <v>0</v>
      </c>
      <c r="R228" s="185">
        <f>Q228*H228</f>
        <v>0</v>
      </c>
      <c r="S228" s="185">
        <v>0</v>
      </c>
      <c r="T228" s="186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7" t="s">
        <v>140</v>
      </c>
      <c r="AT228" s="187" t="s">
        <v>135</v>
      </c>
      <c r="AU228" s="187" t="s">
        <v>91</v>
      </c>
      <c r="AY228" s="19" t="s">
        <v>133</v>
      </c>
      <c r="BE228" s="188">
        <f>IF(N228="základní",J228,0)</f>
        <v>0</v>
      </c>
      <c r="BF228" s="188">
        <f>IF(N228="snížená",J228,0)</f>
        <v>0</v>
      </c>
      <c r="BG228" s="188">
        <f>IF(N228="zákl. přenesená",J228,0)</f>
        <v>0</v>
      </c>
      <c r="BH228" s="188">
        <f>IF(N228="sníž. přenesená",J228,0)</f>
        <v>0</v>
      </c>
      <c r="BI228" s="188">
        <f>IF(N228="nulová",J228,0)</f>
        <v>0</v>
      </c>
      <c r="BJ228" s="19" t="s">
        <v>89</v>
      </c>
      <c r="BK228" s="188">
        <f>ROUND(I228*H228,2)</f>
        <v>0</v>
      </c>
      <c r="BL228" s="19" t="s">
        <v>140</v>
      </c>
      <c r="BM228" s="187" t="s">
        <v>390</v>
      </c>
    </row>
    <row r="229" spans="1:65" s="2" customFormat="1" ht="19.2">
      <c r="A229" s="37"/>
      <c r="B229" s="38"/>
      <c r="C229" s="39"/>
      <c r="D229" s="189" t="s">
        <v>142</v>
      </c>
      <c r="E229" s="39"/>
      <c r="F229" s="190" t="s">
        <v>1146</v>
      </c>
      <c r="G229" s="39"/>
      <c r="H229" s="39"/>
      <c r="I229" s="191"/>
      <c r="J229" s="39"/>
      <c r="K229" s="39"/>
      <c r="L229" s="42"/>
      <c r="M229" s="192"/>
      <c r="N229" s="193"/>
      <c r="O229" s="67"/>
      <c r="P229" s="67"/>
      <c r="Q229" s="67"/>
      <c r="R229" s="67"/>
      <c r="S229" s="67"/>
      <c r="T229" s="68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9" t="s">
        <v>142</v>
      </c>
      <c r="AU229" s="19" t="s">
        <v>91</v>
      </c>
    </row>
    <row r="230" spans="1:65" s="13" customFormat="1">
      <c r="B230" s="196"/>
      <c r="C230" s="197"/>
      <c r="D230" s="189" t="s">
        <v>146</v>
      </c>
      <c r="E230" s="198" t="s">
        <v>35</v>
      </c>
      <c r="F230" s="199" t="s">
        <v>1147</v>
      </c>
      <c r="G230" s="197"/>
      <c r="H230" s="200">
        <v>0.64</v>
      </c>
      <c r="I230" s="201"/>
      <c r="J230" s="197"/>
      <c r="K230" s="197"/>
      <c r="L230" s="202"/>
      <c r="M230" s="203"/>
      <c r="N230" s="204"/>
      <c r="O230" s="204"/>
      <c r="P230" s="204"/>
      <c r="Q230" s="204"/>
      <c r="R230" s="204"/>
      <c r="S230" s="204"/>
      <c r="T230" s="205"/>
      <c r="AT230" s="206" t="s">
        <v>146</v>
      </c>
      <c r="AU230" s="206" t="s">
        <v>91</v>
      </c>
      <c r="AV230" s="13" t="s">
        <v>91</v>
      </c>
      <c r="AW230" s="13" t="s">
        <v>41</v>
      </c>
      <c r="AX230" s="13" t="s">
        <v>81</v>
      </c>
      <c r="AY230" s="206" t="s">
        <v>133</v>
      </c>
    </row>
    <row r="231" spans="1:65" s="14" customFormat="1">
      <c r="B231" s="207"/>
      <c r="C231" s="208"/>
      <c r="D231" s="189" t="s">
        <v>146</v>
      </c>
      <c r="E231" s="209" t="s">
        <v>35</v>
      </c>
      <c r="F231" s="210" t="s">
        <v>148</v>
      </c>
      <c r="G231" s="208"/>
      <c r="H231" s="211">
        <v>0.64</v>
      </c>
      <c r="I231" s="212"/>
      <c r="J231" s="208"/>
      <c r="K231" s="208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146</v>
      </c>
      <c r="AU231" s="217" t="s">
        <v>91</v>
      </c>
      <c r="AV231" s="14" t="s">
        <v>140</v>
      </c>
      <c r="AW231" s="14" t="s">
        <v>41</v>
      </c>
      <c r="AX231" s="14" t="s">
        <v>89</v>
      </c>
      <c r="AY231" s="217" t="s">
        <v>133</v>
      </c>
    </row>
    <row r="232" spans="1:65" s="2" customFormat="1" ht="24.15" customHeight="1">
      <c r="A232" s="37"/>
      <c r="B232" s="38"/>
      <c r="C232" s="176" t="s">
        <v>405</v>
      </c>
      <c r="D232" s="176" t="s">
        <v>135</v>
      </c>
      <c r="E232" s="177" t="s">
        <v>1148</v>
      </c>
      <c r="F232" s="178" t="s">
        <v>1149</v>
      </c>
      <c r="G232" s="179" t="s">
        <v>151</v>
      </c>
      <c r="H232" s="180">
        <v>0.32</v>
      </c>
      <c r="I232" s="181"/>
      <c r="J232" s="182">
        <f>ROUND(I232*H232,2)</f>
        <v>0</v>
      </c>
      <c r="K232" s="178" t="s">
        <v>139</v>
      </c>
      <c r="L232" s="42"/>
      <c r="M232" s="183" t="s">
        <v>35</v>
      </c>
      <c r="N232" s="184" t="s">
        <v>52</v>
      </c>
      <c r="O232" s="67"/>
      <c r="P232" s="185">
        <f>O232*H232</f>
        <v>0</v>
      </c>
      <c r="Q232" s="185">
        <v>0</v>
      </c>
      <c r="R232" s="185">
        <f>Q232*H232</f>
        <v>0</v>
      </c>
      <c r="S232" s="185">
        <v>0</v>
      </c>
      <c r="T232" s="186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7" t="s">
        <v>140</v>
      </c>
      <c r="AT232" s="187" t="s">
        <v>135</v>
      </c>
      <c r="AU232" s="187" t="s">
        <v>91</v>
      </c>
      <c r="AY232" s="19" t="s">
        <v>133</v>
      </c>
      <c r="BE232" s="188">
        <f>IF(N232="základní",J232,0)</f>
        <v>0</v>
      </c>
      <c r="BF232" s="188">
        <f>IF(N232="snížená",J232,0)</f>
        <v>0</v>
      </c>
      <c r="BG232" s="188">
        <f>IF(N232="zákl. přenesená",J232,0)</f>
        <v>0</v>
      </c>
      <c r="BH232" s="188">
        <f>IF(N232="sníž. přenesená",J232,0)</f>
        <v>0</v>
      </c>
      <c r="BI232" s="188">
        <f>IF(N232="nulová",J232,0)</f>
        <v>0</v>
      </c>
      <c r="BJ232" s="19" t="s">
        <v>89</v>
      </c>
      <c r="BK232" s="188">
        <f>ROUND(I232*H232,2)</f>
        <v>0</v>
      </c>
      <c r="BL232" s="19" t="s">
        <v>140</v>
      </c>
      <c r="BM232" s="187" t="s">
        <v>404</v>
      </c>
    </row>
    <row r="233" spans="1:65" s="2" customFormat="1" ht="19.2">
      <c r="A233" s="37"/>
      <c r="B233" s="38"/>
      <c r="C233" s="39"/>
      <c r="D233" s="189" t="s">
        <v>142</v>
      </c>
      <c r="E233" s="39"/>
      <c r="F233" s="190" t="s">
        <v>1149</v>
      </c>
      <c r="G233" s="39"/>
      <c r="H233" s="39"/>
      <c r="I233" s="191"/>
      <c r="J233" s="39"/>
      <c r="K233" s="39"/>
      <c r="L233" s="42"/>
      <c r="M233" s="192"/>
      <c r="N233" s="193"/>
      <c r="O233" s="67"/>
      <c r="P233" s="67"/>
      <c r="Q233" s="67"/>
      <c r="R233" s="67"/>
      <c r="S233" s="67"/>
      <c r="T233" s="68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9" t="s">
        <v>142</v>
      </c>
      <c r="AU233" s="19" t="s">
        <v>91</v>
      </c>
    </row>
    <row r="234" spans="1:65" s="13" customFormat="1">
      <c r="B234" s="196"/>
      <c r="C234" s="197"/>
      <c r="D234" s="189" t="s">
        <v>146</v>
      </c>
      <c r="E234" s="198" t="s">
        <v>35</v>
      </c>
      <c r="F234" s="199" t="s">
        <v>1150</v>
      </c>
      <c r="G234" s="197"/>
      <c r="H234" s="200">
        <v>0.32</v>
      </c>
      <c r="I234" s="201"/>
      <c r="J234" s="197"/>
      <c r="K234" s="197"/>
      <c r="L234" s="202"/>
      <c r="M234" s="203"/>
      <c r="N234" s="204"/>
      <c r="O234" s="204"/>
      <c r="P234" s="204"/>
      <c r="Q234" s="204"/>
      <c r="R234" s="204"/>
      <c r="S234" s="204"/>
      <c r="T234" s="205"/>
      <c r="AT234" s="206" t="s">
        <v>146</v>
      </c>
      <c r="AU234" s="206" t="s">
        <v>91</v>
      </c>
      <c r="AV234" s="13" t="s">
        <v>91</v>
      </c>
      <c r="AW234" s="13" t="s">
        <v>41</v>
      </c>
      <c r="AX234" s="13" t="s">
        <v>81</v>
      </c>
      <c r="AY234" s="206" t="s">
        <v>133</v>
      </c>
    </row>
    <row r="235" spans="1:65" s="14" customFormat="1">
      <c r="B235" s="207"/>
      <c r="C235" s="208"/>
      <c r="D235" s="189" t="s">
        <v>146</v>
      </c>
      <c r="E235" s="209" t="s">
        <v>35</v>
      </c>
      <c r="F235" s="210" t="s">
        <v>148</v>
      </c>
      <c r="G235" s="208"/>
      <c r="H235" s="211">
        <v>0.32</v>
      </c>
      <c r="I235" s="212"/>
      <c r="J235" s="208"/>
      <c r="K235" s="208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146</v>
      </c>
      <c r="AU235" s="217" t="s">
        <v>91</v>
      </c>
      <c r="AV235" s="14" t="s">
        <v>140</v>
      </c>
      <c r="AW235" s="14" t="s">
        <v>41</v>
      </c>
      <c r="AX235" s="14" t="s">
        <v>89</v>
      </c>
      <c r="AY235" s="217" t="s">
        <v>133</v>
      </c>
    </row>
    <row r="236" spans="1:65" s="2" customFormat="1" ht="16.5" customHeight="1">
      <c r="A236" s="37"/>
      <c r="B236" s="38"/>
      <c r="C236" s="176" t="s">
        <v>216</v>
      </c>
      <c r="D236" s="176" t="s">
        <v>135</v>
      </c>
      <c r="E236" s="177" t="s">
        <v>601</v>
      </c>
      <c r="F236" s="178" t="s">
        <v>602</v>
      </c>
      <c r="G236" s="179" t="s">
        <v>248</v>
      </c>
      <c r="H236" s="180">
        <v>31.6</v>
      </c>
      <c r="I236" s="181"/>
      <c r="J236" s="182">
        <f>ROUND(I236*H236,2)</f>
        <v>0</v>
      </c>
      <c r="K236" s="178" t="s">
        <v>139</v>
      </c>
      <c r="L236" s="42"/>
      <c r="M236" s="183" t="s">
        <v>35</v>
      </c>
      <c r="N236" s="184" t="s">
        <v>52</v>
      </c>
      <c r="O236" s="67"/>
      <c r="P236" s="185">
        <f>O236*H236</f>
        <v>0</v>
      </c>
      <c r="Q236" s="185">
        <v>0</v>
      </c>
      <c r="R236" s="185">
        <f>Q236*H236</f>
        <v>0</v>
      </c>
      <c r="S236" s="185">
        <v>0</v>
      </c>
      <c r="T236" s="18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7" t="s">
        <v>140</v>
      </c>
      <c r="AT236" s="187" t="s">
        <v>135</v>
      </c>
      <c r="AU236" s="187" t="s">
        <v>91</v>
      </c>
      <c r="AY236" s="19" t="s">
        <v>133</v>
      </c>
      <c r="BE236" s="188">
        <f>IF(N236="základní",J236,0)</f>
        <v>0</v>
      </c>
      <c r="BF236" s="188">
        <f>IF(N236="snížená",J236,0)</f>
        <v>0</v>
      </c>
      <c r="BG236" s="188">
        <f>IF(N236="zákl. přenesená",J236,0)</f>
        <v>0</v>
      </c>
      <c r="BH236" s="188">
        <f>IF(N236="sníž. přenesená",J236,0)</f>
        <v>0</v>
      </c>
      <c r="BI236" s="188">
        <f>IF(N236="nulová",J236,0)</f>
        <v>0</v>
      </c>
      <c r="BJ236" s="19" t="s">
        <v>89</v>
      </c>
      <c r="BK236" s="188">
        <f>ROUND(I236*H236,2)</f>
        <v>0</v>
      </c>
      <c r="BL236" s="19" t="s">
        <v>140</v>
      </c>
      <c r="BM236" s="187" t="s">
        <v>408</v>
      </c>
    </row>
    <row r="237" spans="1:65" s="2" customFormat="1">
      <c r="A237" s="37"/>
      <c r="B237" s="38"/>
      <c r="C237" s="39"/>
      <c r="D237" s="189" t="s">
        <v>142</v>
      </c>
      <c r="E237" s="39"/>
      <c r="F237" s="190" t="s">
        <v>602</v>
      </c>
      <c r="G237" s="39"/>
      <c r="H237" s="39"/>
      <c r="I237" s="191"/>
      <c r="J237" s="39"/>
      <c r="K237" s="39"/>
      <c r="L237" s="42"/>
      <c r="M237" s="192"/>
      <c r="N237" s="193"/>
      <c r="O237" s="67"/>
      <c r="P237" s="67"/>
      <c r="Q237" s="67"/>
      <c r="R237" s="67"/>
      <c r="S237" s="67"/>
      <c r="T237" s="68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9" t="s">
        <v>142</v>
      </c>
      <c r="AU237" s="19" t="s">
        <v>91</v>
      </c>
    </row>
    <row r="238" spans="1:65" s="13" customFormat="1">
      <c r="B238" s="196"/>
      <c r="C238" s="197"/>
      <c r="D238" s="189" t="s">
        <v>146</v>
      </c>
      <c r="E238" s="198" t="s">
        <v>35</v>
      </c>
      <c r="F238" s="199" t="s">
        <v>1151</v>
      </c>
      <c r="G238" s="197"/>
      <c r="H238" s="200">
        <v>23.11</v>
      </c>
      <c r="I238" s="201"/>
      <c r="J238" s="197"/>
      <c r="K238" s="197"/>
      <c r="L238" s="202"/>
      <c r="M238" s="203"/>
      <c r="N238" s="204"/>
      <c r="O238" s="204"/>
      <c r="P238" s="204"/>
      <c r="Q238" s="204"/>
      <c r="R238" s="204"/>
      <c r="S238" s="204"/>
      <c r="T238" s="205"/>
      <c r="AT238" s="206" t="s">
        <v>146</v>
      </c>
      <c r="AU238" s="206" t="s">
        <v>91</v>
      </c>
      <c r="AV238" s="13" t="s">
        <v>91</v>
      </c>
      <c r="AW238" s="13" t="s">
        <v>41</v>
      </c>
      <c r="AX238" s="13" t="s">
        <v>81</v>
      </c>
      <c r="AY238" s="206" t="s">
        <v>133</v>
      </c>
    </row>
    <row r="239" spans="1:65" s="13" customFormat="1">
      <c r="B239" s="196"/>
      <c r="C239" s="197"/>
      <c r="D239" s="189" t="s">
        <v>146</v>
      </c>
      <c r="E239" s="198" t="s">
        <v>35</v>
      </c>
      <c r="F239" s="199" t="s">
        <v>1152</v>
      </c>
      <c r="G239" s="197"/>
      <c r="H239" s="200">
        <v>8.5039999999999996</v>
      </c>
      <c r="I239" s="201"/>
      <c r="J239" s="197"/>
      <c r="K239" s="197"/>
      <c r="L239" s="202"/>
      <c r="M239" s="203"/>
      <c r="N239" s="204"/>
      <c r="O239" s="204"/>
      <c r="P239" s="204"/>
      <c r="Q239" s="204"/>
      <c r="R239" s="204"/>
      <c r="S239" s="204"/>
      <c r="T239" s="205"/>
      <c r="AT239" s="206" t="s">
        <v>146</v>
      </c>
      <c r="AU239" s="206" t="s">
        <v>91</v>
      </c>
      <c r="AV239" s="13" t="s">
        <v>91</v>
      </c>
      <c r="AW239" s="13" t="s">
        <v>41</v>
      </c>
      <c r="AX239" s="13" t="s">
        <v>81</v>
      </c>
      <c r="AY239" s="206" t="s">
        <v>133</v>
      </c>
    </row>
    <row r="240" spans="1:65" s="14" customFormat="1">
      <c r="B240" s="207"/>
      <c r="C240" s="208"/>
      <c r="D240" s="189" t="s">
        <v>146</v>
      </c>
      <c r="E240" s="209" t="s">
        <v>35</v>
      </c>
      <c r="F240" s="210" t="s">
        <v>148</v>
      </c>
      <c r="G240" s="208"/>
      <c r="H240" s="211">
        <v>31.613999999999997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146</v>
      </c>
      <c r="AU240" s="217" t="s">
        <v>91</v>
      </c>
      <c r="AV240" s="14" t="s">
        <v>140</v>
      </c>
      <c r="AW240" s="14" t="s">
        <v>41</v>
      </c>
      <c r="AX240" s="14" t="s">
        <v>81</v>
      </c>
      <c r="AY240" s="217" t="s">
        <v>133</v>
      </c>
    </row>
    <row r="241" spans="1:65" s="13" customFormat="1">
      <c r="B241" s="196"/>
      <c r="C241" s="197"/>
      <c r="D241" s="189" t="s">
        <v>146</v>
      </c>
      <c r="E241" s="198" t="s">
        <v>35</v>
      </c>
      <c r="F241" s="199" t="s">
        <v>646</v>
      </c>
      <c r="G241" s="197"/>
      <c r="H241" s="200">
        <v>31.6</v>
      </c>
      <c r="I241" s="201"/>
      <c r="J241" s="197"/>
      <c r="K241" s="197"/>
      <c r="L241" s="202"/>
      <c r="M241" s="203"/>
      <c r="N241" s="204"/>
      <c r="O241" s="204"/>
      <c r="P241" s="204"/>
      <c r="Q241" s="204"/>
      <c r="R241" s="204"/>
      <c r="S241" s="204"/>
      <c r="T241" s="205"/>
      <c r="AT241" s="206" t="s">
        <v>146</v>
      </c>
      <c r="AU241" s="206" t="s">
        <v>91</v>
      </c>
      <c r="AV241" s="13" t="s">
        <v>91</v>
      </c>
      <c r="AW241" s="13" t="s">
        <v>41</v>
      </c>
      <c r="AX241" s="13" t="s">
        <v>81</v>
      </c>
      <c r="AY241" s="206" t="s">
        <v>133</v>
      </c>
    </row>
    <row r="242" spans="1:65" s="14" customFormat="1">
      <c r="B242" s="207"/>
      <c r="C242" s="208"/>
      <c r="D242" s="189" t="s">
        <v>146</v>
      </c>
      <c r="E242" s="209" t="s">
        <v>35</v>
      </c>
      <c r="F242" s="210" t="s">
        <v>148</v>
      </c>
      <c r="G242" s="208"/>
      <c r="H242" s="211">
        <v>31.6</v>
      </c>
      <c r="I242" s="212"/>
      <c r="J242" s="208"/>
      <c r="K242" s="208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146</v>
      </c>
      <c r="AU242" s="217" t="s">
        <v>91</v>
      </c>
      <c r="AV242" s="14" t="s">
        <v>140</v>
      </c>
      <c r="AW242" s="14" t="s">
        <v>41</v>
      </c>
      <c r="AX242" s="14" t="s">
        <v>89</v>
      </c>
      <c r="AY242" s="217" t="s">
        <v>133</v>
      </c>
    </row>
    <row r="243" spans="1:65" s="2" customFormat="1" ht="24.15" customHeight="1">
      <c r="A243" s="37"/>
      <c r="B243" s="38"/>
      <c r="C243" s="176" t="s">
        <v>414</v>
      </c>
      <c r="D243" s="176" t="s">
        <v>135</v>
      </c>
      <c r="E243" s="177" t="s">
        <v>1153</v>
      </c>
      <c r="F243" s="178" t="s">
        <v>1154</v>
      </c>
      <c r="G243" s="179" t="s">
        <v>248</v>
      </c>
      <c r="H243" s="180">
        <v>0.32</v>
      </c>
      <c r="I243" s="181"/>
      <c r="J243" s="182">
        <f>ROUND(I243*H243,2)</f>
        <v>0</v>
      </c>
      <c r="K243" s="178" t="s">
        <v>139</v>
      </c>
      <c r="L243" s="42"/>
      <c r="M243" s="183" t="s">
        <v>35</v>
      </c>
      <c r="N243" s="184" t="s">
        <v>52</v>
      </c>
      <c r="O243" s="67"/>
      <c r="P243" s="185">
        <f>O243*H243</f>
        <v>0</v>
      </c>
      <c r="Q243" s="185">
        <v>0</v>
      </c>
      <c r="R243" s="185">
        <f>Q243*H243</f>
        <v>0</v>
      </c>
      <c r="S243" s="185">
        <v>0</v>
      </c>
      <c r="T243" s="186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7" t="s">
        <v>140</v>
      </c>
      <c r="AT243" s="187" t="s">
        <v>135</v>
      </c>
      <c r="AU243" s="187" t="s">
        <v>91</v>
      </c>
      <c r="AY243" s="19" t="s">
        <v>133</v>
      </c>
      <c r="BE243" s="188">
        <f>IF(N243="základní",J243,0)</f>
        <v>0</v>
      </c>
      <c r="BF243" s="188">
        <f>IF(N243="snížená",J243,0)</f>
        <v>0</v>
      </c>
      <c r="BG243" s="188">
        <f>IF(N243="zákl. přenesená",J243,0)</f>
        <v>0</v>
      </c>
      <c r="BH243" s="188">
        <f>IF(N243="sníž. přenesená",J243,0)</f>
        <v>0</v>
      </c>
      <c r="BI243" s="188">
        <f>IF(N243="nulová",J243,0)</f>
        <v>0</v>
      </c>
      <c r="BJ243" s="19" t="s">
        <v>89</v>
      </c>
      <c r="BK243" s="188">
        <f>ROUND(I243*H243,2)</f>
        <v>0</v>
      </c>
      <c r="BL243" s="19" t="s">
        <v>140</v>
      </c>
      <c r="BM243" s="187" t="s">
        <v>625</v>
      </c>
    </row>
    <row r="244" spans="1:65" s="2" customFormat="1">
      <c r="A244" s="37"/>
      <c r="B244" s="38"/>
      <c r="C244" s="39"/>
      <c r="D244" s="189" t="s">
        <v>142</v>
      </c>
      <c r="E244" s="39"/>
      <c r="F244" s="190" t="s">
        <v>1154</v>
      </c>
      <c r="G244" s="39"/>
      <c r="H244" s="39"/>
      <c r="I244" s="191"/>
      <c r="J244" s="39"/>
      <c r="K244" s="39"/>
      <c r="L244" s="42"/>
      <c r="M244" s="192"/>
      <c r="N244" s="193"/>
      <c r="O244" s="67"/>
      <c r="P244" s="67"/>
      <c r="Q244" s="67"/>
      <c r="R244" s="67"/>
      <c r="S244" s="67"/>
      <c r="T244" s="68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9" t="s">
        <v>142</v>
      </c>
      <c r="AU244" s="19" t="s">
        <v>91</v>
      </c>
    </row>
    <row r="245" spans="1:65" s="13" customFormat="1">
      <c r="B245" s="196"/>
      <c r="C245" s="197"/>
      <c r="D245" s="189" t="s">
        <v>146</v>
      </c>
      <c r="E245" s="198" t="s">
        <v>35</v>
      </c>
      <c r="F245" s="199" t="s">
        <v>1155</v>
      </c>
      <c r="G245" s="197"/>
      <c r="H245" s="200">
        <v>6.4000000000000001E-2</v>
      </c>
      <c r="I245" s="201"/>
      <c r="J245" s="197"/>
      <c r="K245" s="197"/>
      <c r="L245" s="202"/>
      <c r="M245" s="203"/>
      <c r="N245" s="204"/>
      <c r="O245" s="204"/>
      <c r="P245" s="204"/>
      <c r="Q245" s="204"/>
      <c r="R245" s="204"/>
      <c r="S245" s="204"/>
      <c r="T245" s="205"/>
      <c r="AT245" s="206" t="s">
        <v>146</v>
      </c>
      <c r="AU245" s="206" t="s">
        <v>91</v>
      </c>
      <c r="AV245" s="13" t="s">
        <v>91</v>
      </c>
      <c r="AW245" s="13" t="s">
        <v>41</v>
      </c>
      <c r="AX245" s="13" t="s">
        <v>81</v>
      </c>
      <c r="AY245" s="206" t="s">
        <v>133</v>
      </c>
    </row>
    <row r="246" spans="1:65" s="13" customFormat="1">
      <c r="B246" s="196"/>
      <c r="C246" s="197"/>
      <c r="D246" s="189" t="s">
        <v>146</v>
      </c>
      <c r="E246" s="198" t="s">
        <v>35</v>
      </c>
      <c r="F246" s="199" t="s">
        <v>1156</v>
      </c>
      <c r="G246" s="197"/>
      <c r="H246" s="200">
        <v>0.128</v>
      </c>
      <c r="I246" s="201"/>
      <c r="J246" s="197"/>
      <c r="K246" s="197"/>
      <c r="L246" s="202"/>
      <c r="M246" s="203"/>
      <c r="N246" s="204"/>
      <c r="O246" s="204"/>
      <c r="P246" s="204"/>
      <c r="Q246" s="204"/>
      <c r="R246" s="204"/>
      <c r="S246" s="204"/>
      <c r="T246" s="205"/>
      <c r="AT246" s="206" t="s">
        <v>146</v>
      </c>
      <c r="AU246" s="206" t="s">
        <v>91</v>
      </c>
      <c r="AV246" s="13" t="s">
        <v>91</v>
      </c>
      <c r="AW246" s="13" t="s">
        <v>41</v>
      </c>
      <c r="AX246" s="13" t="s">
        <v>81</v>
      </c>
      <c r="AY246" s="206" t="s">
        <v>133</v>
      </c>
    </row>
    <row r="247" spans="1:65" s="13" customFormat="1">
      <c r="B247" s="196"/>
      <c r="C247" s="197"/>
      <c r="D247" s="189" t="s">
        <v>146</v>
      </c>
      <c r="E247" s="198" t="s">
        <v>35</v>
      </c>
      <c r="F247" s="199" t="s">
        <v>1157</v>
      </c>
      <c r="G247" s="197"/>
      <c r="H247" s="200">
        <v>0.128</v>
      </c>
      <c r="I247" s="201"/>
      <c r="J247" s="197"/>
      <c r="K247" s="197"/>
      <c r="L247" s="202"/>
      <c r="M247" s="203"/>
      <c r="N247" s="204"/>
      <c r="O247" s="204"/>
      <c r="P247" s="204"/>
      <c r="Q247" s="204"/>
      <c r="R247" s="204"/>
      <c r="S247" s="204"/>
      <c r="T247" s="205"/>
      <c r="AT247" s="206" t="s">
        <v>146</v>
      </c>
      <c r="AU247" s="206" t="s">
        <v>91</v>
      </c>
      <c r="AV247" s="13" t="s">
        <v>91</v>
      </c>
      <c r="AW247" s="13" t="s">
        <v>41</v>
      </c>
      <c r="AX247" s="13" t="s">
        <v>81</v>
      </c>
      <c r="AY247" s="206" t="s">
        <v>133</v>
      </c>
    </row>
    <row r="248" spans="1:65" s="14" customFormat="1">
      <c r="B248" s="207"/>
      <c r="C248" s="208"/>
      <c r="D248" s="189" t="s">
        <v>146</v>
      </c>
      <c r="E248" s="209" t="s">
        <v>35</v>
      </c>
      <c r="F248" s="210" t="s">
        <v>148</v>
      </c>
      <c r="G248" s="208"/>
      <c r="H248" s="211">
        <v>0.32</v>
      </c>
      <c r="I248" s="212"/>
      <c r="J248" s="208"/>
      <c r="K248" s="208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146</v>
      </c>
      <c r="AU248" s="217" t="s">
        <v>91</v>
      </c>
      <c r="AV248" s="14" t="s">
        <v>140</v>
      </c>
      <c r="AW248" s="14" t="s">
        <v>41</v>
      </c>
      <c r="AX248" s="14" t="s">
        <v>89</v>
      </c>
      <c r="AY248" s="217" t="s">
        <v>133</v>
      </c>
    </row>
    <row r="249" spans="1:65" s="2" customFormat="1" ht="16.5" customHeight="1">
      <c r="A249" s="37"/>
      <c r="B249" s="38"/>
      <c r="C249" s="176" t="s">
        <v>220</v>
      </c>
      <c r="D249" s="176" t="s">
        <v>135</v>
      </c>
      <c r="E249" s="177" t="s">
        <v>1158</v>
      </c>
      <c r="F249" s="178" t="s">
        <v>1159</v>
      </c>
      <c r="G249" s="179" t="s">
        <v>151</v>
      </c>
      <c r="H249" s="180">
        <v>3.2</v>
      </c>
      <c r="I249" s="181"/>
      <c r="J249" s="182">
        <f>ROUND(I249*H249,2)</f>
        <v>0</v>
      </c>
      <c r="K249" s="178" t="s">
        <v>139</v>
      </c>
      <c r="L249" s="42"/>
      <c r="M249" s="183" t="s">
        <v>35</v>
      </c>
      <c r="N249" s="184" t="s">
        <v>52</v>
      </c>
      <c r="O249" s="67"/>
      <c r="P249" s="185">
        <f>O249*H249</f>
        <v>0</v>
      </c>
      <c r="Q249" s="185">
        <v>6.3899999999999998E-3</v>
      </c>
      <c r="R249" s="185">
        <f>Q249*H249</f>
        <v>2.0448000000000001E-2</v>
      </c>
      <c r="S249" s="185">
        <v>0</v>
      </c>
      <c r="T249" s="186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7" t="s">
        <v>140</v>
      </c>
      <c r="AT249" s="187" t="s">
        <v>135</v>
      </c>
      <c r="AU249" s="187" t="s">
        <v>91</v>
      </c>
      <c r="AY249" s="19" t="s">
        <v>133</v>
      </c>
      <c r="BE249" s="188">
        <f>IF(N249="základní",J249,0)</f>
        <v>0</v>
      </c>
      <c r="BF249" s="188">
        <f>IF(N249="snížená",J249,0)</f>
        <v>0</v>
      </c>
      <c r="BG249" s="188">
        <f>IF(N249="zákl. přenesená",J249,0)</f>
        <v>0</v>
      </c>
      <c r="BH249" s="188">
        <f>IF(N249="sníž. přenesená",J249,0)</f>
        <v>0</v>
      </c>
      <c r="BI249" s="188">
        <f>IF(N249="nulová",J249,0)</f>
        <v>0</v>
      </c>
      <c r="BJ249" s="19" t="s">
        <v>89</v>
      </c>
      <c r="BK249" s="188">
        <f>ROUND(I249*H249,2)</f>
        <v>0</v>
      </c>
      <c r="BL249" s="19" t="s">
        <v>140</v>
      </c>
      <c r="BM249" s="187" t="s">
        <v>637</v>
      </c>
    </row>
    <row r="250" spans="1:65" s="2" customFormat="1">
      <c r="A250" s="37"/>
      <c r="B250" s="38"/>
      <c r="C250" s="39"/>
      <c r="D250" s="189" t="s">
        <v>142</v>
      </c>
      <c r="E250" s="39"/>
      <c r="F250" s="190" t="s">
        <v>1159</v>
      </c>
      <c r="G250" s="39"/>
      <c r="H250" s="39"/>
      <c r="I250" s="191"/>
      <c r="J250" s="39"/>
      <c r="K250" s="39"/>
      <c r="L250" s="42"/>
      <c r="M250" s="192"/>
      <c r="N250" s="193"/>
      <c r="O250" s="67"/>
      <c r="P250" s="67"/>
      <c r="Q250" s="67"/>
      <c r="R250" s="67"/>
      <c r="S250" s="67"/>
      <c r="T250" s="68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9" t="s">
        <v>142</v>
      </c>
      <c r="AU250" s="19" t="s">
        <v>91</v>
      </c>
    </row>
    <row r="251" spans="1:65" s="13" customFormat="1">
      <c r="B251" s="196"/>
      <c r="C251" s="197"/>
      <c r="D251" s="189" t="s">
        <v>146</v>
      </c>
      <c r="E251" s="198" t="s">
        <v>35</v>
      </c>
      <c r="F251" s="199" t="s">
        <v>1160</v>
      </c>
      <c r="G251" s="197"/>
      <c r="H251" s="200">
        <v>3.2</v>
      </c>
      <c r="I251" s="201"/>
      <c r="J251" s="197"/>
      <c r="K251" s="197"/>
      <c r="L251" s="202"/>
      <c r="M251" s="203"/>
      <c r="N251" s="204"/>
      <c r="O251" s="204"/>
      <c r="P251" s="204"/>
      <c r="Q251" s="204"/>
      <c r="R251" s="204"/>
      <c r="S251" s="204"/>
      <c r="T251" s="205"/>
      <c r="AT251" s="206" t="s">
        <v>146</v>
      </c>
      <c r="AU251" s="206" t="s">
        <v>91</v>
      </c>
      <c r="AV251" s="13" t="s">
        <v>91</v>
      </c>
      <c r="AW251" s="13" t="s">
        <v>41</v>
      </c>
      <c r="AX251" s="13" t="s">
        <v>81</v>
      </c>
      <c r="AY251" s="206" t="s">
        <v>133</v>
      </c>
    </row>
    <row r="252" spans="1:65" s="14" customFormat="1">
      <c r="B252" s="207"/>
      <c r="C252" s="208"/>
      <c r="D252" s="189" t="s">
        <v>146</v>
      </c>
      <c r="E252" s="209" t="s">
        <v>35</v>
      </c>
      <c r="F252" s="210" t="s">
        <v>148</v>
      </c>
      <c r="G252" s="208"/>
      <c r="H252" s="211">
        <v>3.2</v>
      </c>
      <c r="I252" s="212"/>
      <c r="J252" s="208"/>
      <c r="K252" s="208"/>
      <c r="L252" s="213"/>
      <c r="M252" s="214"/>
      <c r="N252" s="215"/>
      <c r="O252" s="215"/>
      <c r="P252" s="215"/>
      <c r="Q252" s="215"/>
      <c r="R252" s="215"/>
      <c r="S252" s="215"/>
      <c r="T252" s="216"/>
      <c r="AT252" s="217" t="s">
        <v>146</v>
      </c>
      <c r="AU252" s="217" t="s">
        <v>91</v>
      </c>
      <c r="AV252" s="14" t="s">
        <v>140</v>
      </c>
      <c r="AW252" s="14" t="s">
        <v>41</v>
      </c>
      <c r="AX252" s="14" t="s">
        <v>89</v>
      </c>
      <c r="AY252" s="217" t="s">
        <v>133</v>
      </c>
    </row>
    <row r="253" spans="1:65" s="2" customFormat="1" ht="16.5" customHeight="1">
      <c r="A253" s="37"/>
      <c r="B253" s="38"/>
      <c r="C253" s="176" t="s">
        <v>427</v>
      </c>
      <c r="D253" s="176" t="s">
        <v>135</v>
      </c>
      <c r="E253" s="177" t="s">
        <v>1161</v>
      </c>
      <c r="F253" s="178" t="s">
        <v>1162</v>
      </c>
      <c r="G253" s="179" t="s">
        <v>151</v>
      </c>
      <c r="H253" s="180">
        <v>44.95</v>
      </c>
      <c r="I253" s="181"/>
      <c r="J253" s="182">
        <f>ROUND(I253*H253,2)</f>
        <v>0</v>
      </c>
      <c r="K253" s="178" t="s">
        <v>35</v>
      </c>
      <c r="L253" s="42"/>
      <c r="M253" s="183" t="s">
        <v>35</v>
      </c>
      <c r="N253" s="184" t="s">
        <v>52</v>
      </c>
      <c r="O253" s="67"/>
      <c r="P253" s="185">
        <f>O253*H253</f>
        <v>0</v>
      </c>
      <c r="Q253" s="185">
        <v>0</v>
      </c>
      <c r="R253" s="185">
        <f>Q253*H253</f>
        <v>0</v>
      </c>
      <c r="S253" s="185">
        <v>0</v>
      </c>
      <c r="T253" s="186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7" t="s">
        <v>140</v>
      </c>
      <c r="AT253" s="187" t="s">
        <v>135</v>
      </c>
      <c r="AU253" s="187" t="s">
        <v>91</v>
      </c>
      <c r="AY253" s="19" t="s">
        <v>133</v>
      </c>
      <c r="BE253" s="188">
        <f>IF(N253="základní",J253,0)</f>
        <v>0</v>
      </c>
      <c r="BF253" s="188">
        <f>IF(N253="snížená",J253,0)</f>
        <v>0</v>
      </c>
      <c r="BG253" s="188">
        <f>IF(N253="zákl. přenesená",J253,0)</f>
        <v>0</v>
      </c>
      <c r="BH253" s="188">
        <f>IF(N253="sníž. přenesená",J253,0)</f>
        <v>0</v>
      </c>
      <c r="BI253" s="188">
        <f>IF(N253="nulová",J253,0)</f>
        <v>0</v>
      </c>
      <c r="BJ253" s="19" t="s">
        <v>89</v>
      </c>
      <c r="BK253" s="188">
        <f>ROUND(I253*H253,2)</f>
        <v>0</v>
      </c>
      <c r="BL253" s="19" t="s">
        <v>140</v>
      </c>
      <c r="BM253" s="187" t="s">
        <v>653</v>
      </c>
    </row>
    <row r="254" spans="1:65" s="2" customFormat="1">
      <c r="A254" s="37"/>
      <c r="B254" s="38"/>
      <c r="C254" s="39"/>
      <c r="D254" s="189" t="s">
        <v>142</v>
      </c>
      <c r="E254" s="39"/>
      <c r="F254" s="190" t="s">
        <v>1162</v>
      </c>
      <c r="G254" s="39"/>
      <c r="H254" s="39"/>
      <c r="I254" s="191"/>
      <c r="J254" s="39"/>
      <c r="K254" s="39"/>
      <c r="L254" s="42"/>
      <c r="M254" s="192"/>
      <c r="N254" s="193"/>
      <c r="O254" s="67"/>
      <c r="P254" s="67"/>
      <c r="Q254" s="67"/>
      <c r="R254" s="67"/>
      <c r="S254" s="67"/>
      <c r="T254" s="68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9" t="s">
        <v>142</v>
      </c>
      <c r="AU254" s="19" t="s">
        <v>91</v>
      </c>
    </row>
    <row r="255" spans="1:65" s="13" customFormat="1" ht="20.399999999999999">
      <c r="B255" s="196"/>
      <c r="C255" s="197"/>
      <c r="D255" s="189" t="s">
        <v>146</v>
      </c>
      <c r="E255" s="198" t="s">
        <v>35</v>
      </c>
      <c r="F255" s="199" t="s">
        <v>1163</v>
      </c>
      <c r="G255" s="197"/>
      <c r="H255" s="200">
        <v>44.95</v>
      </c>
      <c r="I255" s="201"/>
      <c r="J255" s="197"/>
      <c r="K255" s="197"/>
      <c r="L255" s="202"/>
      <c r="M255" s="203"/>
      <c r="N255" s="204"/>
      <c r="O255" s="204"/>
      <c r="P255" s="204"/>
      <c r="Q255" s="204"/>
      <c r="R255" s="204"/>
      <c r="S255" s="204"/>
      <c r="T255" s="205"/>
      <c r="AT255" s="206" t="s">
        <v>146</v>
      </c>
      <c r="AU255" s="206" t="s">
        <v>91</v>
      </c>
      <c r="AV255" s="13" t="s">
        <v>91</v>
      </c>
      <c r="AW255" s="13" t="s">
        <v>41</v>
      </c>
      <c r="AX255" s="13" t="s">
        <v>81</v>
      </c>
      <c r="AY255" s="206" t="s">
        <v>133</v>
      </c>
    </row>
    <row r="256" spans="1:65" s="14" customFormat="1">
      <c r="B256" s="207"/>
      <c r="C256" s="208"/>
      <c r="D256" s="189" t="s">
        <v>146</v>
      </c>
      <c r="E256" s="209" t="s">
        <v>35</v>
      </c>
      <c r="F256" s="210" t="s">
        <v>148</v>
      </c>
      <c r="G256" s="208"/>
      <c r="H256" s="211">
        <v>44.95</v>
      </c>
      <c r="I256" s="212"/>
      <c r="J256" s="208"/>
      <c r="K256" s="208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146</v>
      </c>
      <c r="AU256" s="217" t="s">
        <v>91</v>
      </c>
      <c r="AV256" s="14" t="s">
        <v>140</v>
      </c>
      <c r="AW256" s="14" t="s">
        <v>41</v>
      </c>
      <c r="AX256" s="14" t="s">
        <v>89</v>
      </c>
      <c r="AY256" s="217" t="s">
        <v>133</v>
      </c>
    </row>
    <row r="257" spans="1:65" s="2" customFormat="1" ht="16.5" customHeight="1">
      <c r="A257" s="37"/>
      <c r="B257" s="38"/>
      <c r="C257" s="239" t="s">
        <v>229</v>
      </c>
      <c r="D257" s="239" t="s">
        <v>514</v>
      </c>
      <c r="E257" s="240" t="s">
        <v>1164</v>
      </c>
      <c r="F257" s="241" t="s">
        <v>1165</v>
      </c>
      <c r="G257" s="242" t="s">
        <v>151</v>
      </c>
      <c r="H257" s="243">
        <v>45.848999999999997</v>
      </c>
      <c r="I257" s="244"/>
      <c r="J257" s="245">
        <f>ROUND(I257*H257,2)</f>
        <v>0</v>
      </c>
      <c r="K257" s="241" t="s">
        <v>35</v>
      </c>
      <c r="L257" s="246"/>
      <c r="M257" s="247" t="s">
        <v>35</v>
      </c>
      <c r="N257" s="248" t="s">
        <v>52</v>
      </c>
      <c r="O257" s="67"/>
      <c r="P257" s="185">
        <f>O257*H257</f>
        <v>0</v>
      </c>
      <c r="Q257" s="185">
        <v>0</v>
      </c>
      <c r="R257" s="185">
        <f>Q257*H257</f>
        <v>0</v>
      </c>
      <c r="S257" s="185">
        <v>0</v>
      </c>
      <c r="T257" s="186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7" t="s">
        <v>184</v>
      </c>
      <c r="AT257" s="187" t="s">
        <v>514</v>
      </c>
      <c r="AU257" s="187" t="s">
        <v>91</v>
      </c>
      <c r="AY257" s="19" t="s">
        <v>133</v>
      </c>
      <c r="BE257" s="188">
        <f>IF(N257="základní",J257,0)</f>
        <v>0</v>
      </c>
      <c r="BF257" s="188">
        <f>IF(N257="snížená",J257,0)</f>
        <v>0</v>
      </c>
      <c r="BG257" s="188">
        <f>IF(N257="zákl. přenesená",J257,0)</f>
        <v>0</v>
      </c>
      <c r="BH257" s="188">
        <f>IF(N257="sníž. přenesená",J257,0)</f>
        <v>0</v>
      </c>
      <c r="BI257" s="188">
        <f>IF(N257="nulová",J257,0)</f>
        <v>0</v>
      </c>
      <c r="BJ257" s="19" t="s">
        <v>89</v>
      </c>
      <c r="BK257" s="188">
        <f>ROUND(I257*H257,2)</f>
        <v>0</v>
      </c>
      <c r="BL257" s="19" t="s">
        <v>140</v>
      </c>
      <c r="BM257" s="187" t="s">
        <v>671</v>
      </c>
    </row>
    <row r="258" spans="1:65" s="2" customFormat="1">
      <c r="A258" s="37"/>
      <c r="B258" s="38"/>
      <c r="C258" s="39"/>
      <c r="D258" s="189" t="s">
        <v>142</v>
      </c>
      <c r="E258" s="39"/>
      <c r="F258" s="190" t="s">
        <v>1165</v>
      </c>
      <c r="G258" s="39"/>
      <c r="H258" s="39"/>
      <c r="I258" s="191"/>
      <c r="J258" s="39"/>
      <c r="K258" s="39"/>
      <c r="L258" s="42"/>
      <c r="M258" s="192"/>
      <c r="N258" s="193"/>
      <c r="O258" s="67"/>
      <c r="P258" s="67"/>
      <c r="Q258" s="67"/>
      <c r="R258" s="67"/>
      <c r="S258" s="67"/>
      <c r="T258" s="68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9" t="s">
        <v>142</v>
      </c>
      <c r="AU258" s="19" t="s">
        <v>91</v>
      </c>
    </row>
    <row r="259" spans="1:65" s="13" customFormat="1">
      <c r="B259" s="196"/>
      <c r="C259" s="197"/>
      <c r="D259" s="189" t="s">
        <v>146</v>
      </c>
      <c r="E259" s="198" t="s">
        <v>35</v>
      </c>
      <c r="F259" s="199" t="s">
        <v>1166</v>
      </c>
      <c r="G259" s="197"/>
      <c r="H259" s="200">
        <v>45.848999999999997</v>
      </c>
      <c r="I259" s="201"/>
      <c r="J259" s="197"/>
      <c r="K259" s="197"/>
      <c r="L259" s="202"/>
      <c r="M259" s="203"/>
      <c r="N259" s="204"/>
      <c r="O259" s="204"/>
      <c r="P259" s="204"/>
      <c r="Q259" s="204"/>
      <c r="R259" s="204"/>
      <c r="S259" s="204"/>
      <c r="T259" s="205"/>
      <c r="AT259" s="206" t="s">
        <v>146</v>
      </c>
      <c r="AU259" s="206" t="s">
        <v>91</v>
      </c>
      <c r="AV259" s="13" t="s">
        <v>91</v>
      </c>
      <c r="AW259" s="13" t="s">
        <v>41</v>
      </c>
      <c r="AX259" s="13" t="s">
        <v>81</v>
      </c>
      <c r="AY259" s="206" t="s">
        <v>133</v>
      </c>
    </row>
    <row r="260" spans="1:65" s="14" customFormat="1">
      <c r="B260" s="207"/>
      <c r="C260" s="208"/>
      <c r="D260" s="189" t="s">
        <v>146</v>
      </c>
      <c r="E260" s="209" t="s">
        <v>35</v>
      </c>
      <c r="F260" s="210" t="s">
        <v>148</v>
      </c>
      <c r="G260" s="208"/>
      <c r="H260" s="211">
        <v>45.848999999999997</v>
      </c>
      <c r="I260" s="212"/>
      <c r="J260" s="208"/>
      <c r="K260" s="208"/>
      <c r="L260" s="213"/>
      <c r="M260" s="214"/>
      <c r="N260" s="215"/>
      <c r="O260" s="215"/>
      <c r="P260" s="215"/>
      <c r="Q260" s="215"/>
      <c r="R260" s="215"/>
      <c r="S260" s="215"/>
      <c r="T260" s="216"/>
      <c r="AT260" s="217" t="s">
        <v>146</v>
      </c>
      <c r="AU260" s="217" t="s">
        <v>91</v>
      </c>
      <c r="AV260" s="14" t="s">
        <v>140</v>
      </c>
      <c r="AW260" s="14" t="s">
        <v>41</v>
      </c>
      <c r="AX260" s="14" t="s">
        <v>89</v>
      </c>
      <c r="AY260" s="217" t="s">
        <v>133</v>
      </c>
    </row>
    <row r="261" spans="1:65" s="12" customFormat="1" ht="22.95" customHeight="1">
      <c r="B261" s="160"/>
      <c r="C261" s="161"/>
      <c r="D261" s="162" t="s">
        <v>80</v>
      </c>
      <c r="E261" s="174" t="s">
        <v>168</v>
      </c>
      <c r="F261" s="174" t="s">
        <v>670</v>
      </c>
      <c r="G261" s="161"/>
      <c r="H261" s="161"/>
      <c r="I261" s="164"/>
      <c r="J261" s="175">
        <f>BK261</f>
        <v>0</v>
      </c>
      <c r="K261" s="161"/>
      <c r="L261" s="166"/>
      <c r="M261" s="167"/>
      <c r="N261" s="168"/>
      <c r="O261" s="168"/>
      <c r="P261" s="169">
        <f>SUM(P262:P269)</f>
        <v>0</v>
      </c>
      <c r="Q261" s="168"/>
      <c r="R261" s="169">
        <f>SUM(R262:R269)</f>
        <v>9.3504000000000004E-2</v>
      </c>
      <c r="S261" s="168"/>
      <c r="T261" s="170">
        <f>SUM(T262:T269)</f>
        <v>0</v>
      </c>
      <c r="AR261" s="171" t="s">
        <v>89</v>
      </c>
      <c r="AT261" s="172" t="s">
        <v>80</v>
      </c>
      <c r="AU261" s="172" t="s">
        <v>89</v>
      </c>
      <c r="AY261" s="171" t="s">
        <v>133</v>
      </c>
      <c r="BK261" s="173">
        <f>SUM(BK262:BK269)</f>
        <v>0</v>
      </c>
    </row>
    <row r="262" spans="1:65" s="2" customFormat="1" ht="33" customHeight="1">
      <c r="A262" s="37"/>
      <c r="B262" s="38"/>
      <c r="C262" s="176" t="s">
        <v>439</v>
      </c>
      <c r="D262" s="176" t="s">
        <v>135</v>
      </c>
      <c r="E262" s="177" t="s">
        <v>1167</v>
      </c>
      <c r="F262" s="178" t="s">
        <v>1168</v>
      </c>
      <c r="G262" s="179" t="s">
        <v>151</v>
      </c>
      <c r="H262" s="180">
        <v>0.64</v>
      </c>
      <c r="I262" s="181"/>
      <c r="J262" s="182">
        <f>ROUND(I262*H262,2)</f>
        <v>0</v>
      </c>
      <c r="K262" s="178" t="s">
        <v>139</v>
      </c>
      <c r="L262" s="42"/>
      <c r="M262" s="183" t="s">
        <v>35</v>
      </c>
      <c r="N262" s="184" t="s">
        <v>52</v>
      </c>
      <c r="O262" s="67"/>
      <c r="P262" s="185">
        <f>O262*H262</f>
        <v>0</v>
      </c>
      <c r="Q262" s="185">
        <v>0.14610000000000001</v>
      </c>
      <c r="R262" s="185">
        <f>Q262*H262</f>
        <v>9.3504000000000004E-2</v>
      </c>
      <c r="S262" s="185">
        <v>0</v>
      </c>
      <c r="T262" s="186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7" t="s">
        <v>140</v>
      </c>
      <c r="AT262" s="187" t="s">
        <v>135</v>
      </c>
      <c r="AU262" s="187" t="s">
        <v>91</v>
      </c>
      <c r="AY262" s="19" t="s">
        <v>133</v>
      </c>
      <c r="BE262" s="188">
        <f>IF(N262="základní",J262,0)</f>
        <v>0</v>
      </c>
      <c r="BF262" s="188">
        <f>IF(N262="snížená",J262,0)</f>
        <v>0</v>
      </c>
      <c r="BG262" s="188">
        <f>IF(N262="zákl. přenesená",J262,0)</f>
        <v>0</v>
      </c>
      <c r="BH262" s="188">
        <f>IF(N262="sníž. přenesená",J262,0)</f>
        <v>0</v>
      </c>
      <c r="BI262" s="188">
        <f>IF(N262="nulová",J262,0)</f>
        <v>0</v>
      </c>
      <c r="BJ262" s="19" t="s">
        <v>89</v>
      </c>
      <c r="BK262" s="188">
        <f>ROUND(I262*H262,2)</f>
        <v>0</v>
      </c>
      <c r="BL262" s="19" t="s">
        <v>140</v>
      </c>
      <c r="BM262" s="187" t="s">
        <v>682</v>
      </c>
    </row>
    <row r="263" spans="1:65" s="2" customFormat="1" ht="19.2">
      <c r="A263" s="37"/>
      <c r="B263" s="38"/>
      <c r="C263" s="39"/>
      <c r="D263" s="189" t="s">
        <v>142</v>
      </c>
      <c r="E263" s="39"/>
      <c r="F263" s="190" t="s">
        <v>1168</v>
      </c>
      <c r="G263" s="39"/>
      <c r="H263" s="39"/>
      <c r="I263" s="191"/>
      <c r="J263" s="39"/>
      <c r="K263" s="39"/>
      <c r="L263" s="42"/>
      <c r="M263" s="192"/>
      <c r="N263" s="193"/>
      <c r="O263" s="67"/>
      <c r="P263" s="67"/>
      <c r="Q263" s="67"/>
      <c r="R263" s="67"/>
      <c r="S263" s="67"/>
      <c r="T263" s="68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9" t="s">
        <v>142</v>
      </c>
      <c r="AU263" s="19" t="s">
        <v>91</v>
      </c>
    </row>
    <row r="264" spans="1:65" s="13" customFormat="1">
      <c r="B264" s="196"/>
      <c r="C264" s="197"/>
      <c r="D264" s="189" t="s">
        <v>146</v>
      </c>
      <c r="E264" s="198" t="s">
        <v>35</v>
      </c>
      <c r="F264" s="199" t="s">
        <v>1147</v>
      </c>
      <c r="G264" s="197"/>
      <c r="H264" s="200">
        <v>0.64</v>
      </c>
      <c r="I264" s="201"/>
      <c r="J264" s="197"/>
      <c r="K264" s="197"/>
      <c r="L264" s="202"/>
      <c r="M264" s="203"/>
      <c r="N264" s="204"/>
      <c r="O264" s="204"/>
      <c r="P264" s="204"/>
      <c r="Q264" s="204"/>
      <c r="R264" s="204"/>
      <c r="S264" s="204"/>
      <c r="T264" s="205"/>
      <c r="AT264" s="206" t="s">
        <v>146</v>
      </c>
      <c r="AU264" s="206" t="s">
        <v>91</v>
      </c>
      <c r="AV264" s="13" t="s">
        <v>91</v>
      </c>
      <c r="AW264" s="13" t="s">
        <v>41</v>
      </c>
      <c r="AX264" s="13" t="s">
        <v>81</v>
      </c>
      <c r="AY264" s="206" t="s">
        <v>133</v>
      </c>
    </row>
    <row r="265" spans="1:65" s="14" customFormat="1">
      <c r="B265" s="207"/>
      <c r="C265" s="208"/>
      <c r="D265" s="189" t="s">
        <v>146</v>
      </c>
      <c r="E265" s="209" t="s">
        <v>35</v>
      </c>
      <c r="F265" s="210" t="s">
        <v>148</v>
      </c>
      <c r="G265" s="208"/>
      <c r="H265" s="211">
        <v>0.64</v>
      </c>
      <c r="I265" s="212"/>
      <c r="J265" s="208"/>
      <c r="K265" s="208"/>
      <c r="L265" s="213"/>
      <c r="M265" s="214"/>
      <c r="N265" s="215"/>
      <c r="O265" s="215"/>
      <c r="P265" s="215"/>
      <c r="Q265" s="215"/>
      <c r="R265" s="215"/>
      <c r="S265" s="215"/>
      <c r="T265" s="216"/>
      <c r="AT265" s="217" t="s">
        <v>146</v>
      </c>
      <c r="AU265" s="217" t="s">
        <v>91</v>
      </c>
      <c r="AV265" s="14" t="s">
        <v>140</v>
      </c>
      <c r="AW265" s="14" t="s">
        <v>41</v>
      </c>
      <c r="AX265" s="14" t="s">
        <v>89</v>
      </c>
      <c r="AY265" s="217" t="s">
        <v>133</v>
      </c>
    </row>
    <row r="266" spans="1:65" s="2" customFormat="1" ht="16.5" customHeight="1">
      <c r="A266" s="37"/>
      <c r="B266" s="38"/>
      <c r="C266" s="239" t="s">
        <v>234</v>
      </c>
      <c r="D266" s="239" t="s">
        <v>514</v>
      </c>
      <c r="E266" s="240" t="s">
        <v>1169</v>
      </c>
      <c r="F266" s="241" t="s">
        <v>1170</v>
      </c>
      <c r="G266" s="242" t="s">
        <v>151</v>
      </c>
      <c r="H266" s="243">
        <v>0.65900000000000003</v>
      </c>
      <c r="I266" s="244"/>
      <c r="J266" s="245">
        <f>ROUND(I266*H266,2)</f>
        <v>0</v>
      </c>
      <c r="K266" s="241" t="s">
        <v>139</v>
      </c>
      <c r="L266" s="246"/>
      <c r="M266" s="247" t="s">
        <v>35</v>
      </c>
      <c r="N266" s="248" t="s">
        <v>52</v>
      </c>
      <c r="O266" s="67"/>
      <c r="P266" s="185">
        <f>O266*H266</f>
        <v>0</v>
      </c>
      <c r="Q266" s="185">
        <v>0</v>
      </c>
      <c r="R266" s="185">
        <f>Q266*H266</f>
        <v>0</v>
      </c>
      <c r="S266" s="185">
        <v>0</v>
      </c>
      <c r="T266" s="186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7" t="s">
        <v>184</v>
      </c>
      <c r="AT266" s="187" t="s">
        <v>514</v>
      </c>
      <c r="AU266" s="187" t="s">
        <v>91</v>
      </c>
      <c r="AY266" s="19" t="s">
        <v>133</v>
      </c>
      <c r="BE266" s="188">
        <f>IF(N266="základní",J266,0)</f>
        <v>0</v>
      </c>
      <c r="BF266" s="188">
        <f>IF(N266="snížená",J266,0)</f>
        <v>0</v>
      </c>
      <c r="BG266" s="188">
        <f>IF(N266="zákl. přenesená",J266,0)</f>
        <v>0</v>
      </c>
      <c r="BH266" s="188">
        <f>IF(N266="sníž. přenesená",J266,0)</f>
        <v>0</v>
      </c>
      <c r="BI266" s="188">
        <f>IF(N266="nulová",J266,0)</f>
        <v>0</v>
      </c>
      <c r="BJ266" s="19" t="s">
        <v>89</v>
      </c>
      <c r="BK266" s="188">
        <f>ROUND(I266*H266,2)</f>
        <v>0</v>
      </c>
      <c r="BL266" s="19" t="s">
        <v>140</v>
      </c>
      <c r="BM266" s="187" t="s">
        <v>692</v>
      </c>
    </row>
    <row r="267" spans="1:65" s="2" customFormat="1">
      <c r="A267" s="37"/>
      <c r="B267" s="38"/>
      <c r="C267" s="39"/>
      <c r="D267" s="189" t="s">
        <v>142</v>
      </c>
      <c r="E267" s="39"/>
      <c r="F267" s="190" t="s">
        <v>1170</v>
      </c>
      <c r="G267" s="39"/>
      <c r="H267" s="39"/>
      <c r="I267" s="191"/>
      <c r="J267" s="39"/>
      <c r="K267" s="39"/>
      <c r="L267" s="42"/>
      <c r="M267" s="192"/>
      <c r="N267" s="193"/>
      <c r="O267" s="67"/>
      <c r="P267" s="67"/>
      <c r="Q267" s="67"/>
      <c r="R267" s="67"/>
      <c r="S267" s="67"/>
      <c r="T267" s="68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9" t="s">
        <v>142</v>
      </c>
      <c r="AU267" s="19" t="s">
        <v>91</v>
      </c>
    </row>
    <row r="268" spans="1:65" s="13" customFormat="1">
      <c r="B268" s="196"/>
      <c r="C268" s="197"/>
      <c r="D268" s="189" t="s">
        <v>146</v>
      </c>
      <c r="E268" s="198" t="s">
        <v>35</v>
      </c>
      <c r="F268" s="199" t="s">
        <v>1171</v>
      </c>
      <c r="G268" s="197"/>
      <c r="H268" s="200">
        <v>0.65900000000000003</v>
      </c>
      <c r="I268" s="201"/>
      <c r="J268" s="197"/>
      <c r="K268" s="197"/>
      <c r="L268" s="202"/>
      <c r="M268" s="203"/>
      <c r="N268" s="204"/>
      <c r="O268" s="204"/>
      <c r="P268" s="204"/>
      <c r="Q268" s="204"/>
      <c r="R268" s="204"/>
      <c r="S268" s="204"/>
      <c r="T268" s="205"/>
      <c r="AT268" s="206" t="s">
        <v>146</v>
      </c>
      <c r="AU268" s="206" t="s">
        <v>91</v>
      </c>
      <c r="AV268" s="13" t="s">
        <v>91</v>
      </c>
      <c r="AW268" s="13" t="s">
        <v>41</v>
      </c>
      <c r="AX268" s="13" t="s">
        <v>81</v>
      </c>
      <c r="AY268" s="206" t="s">
        <v>133</v>
      </c>
    </row>
    <row r="269" spans="1:65" s="14" customFormat="1">
      <c r="B269" s="207"/>
      <c r="C269" s="208"/>
      <c r="D269" s="189" t="s">
        <v>146</v>
      </c>
      <c r="E269" s="209" t="s">
        <v>35</v>
      </c>
      <c r="F269" s="210" t="s">
        <v>148</v>
      </c>
      <c r="G269" s="208"/>
      <c r="H269" s="211">
        <v>0.65900000000000003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146</v>
      </c>
      <c r="AU269" s="217" t="s">
        <v>91</v>
      </c>
      <c r="AV269" s="14" t="s">
        <v>140</v>
      </c>
      <c r="AW269" s="14" t="s">
        <v>41</v>
      </c>
      <c r="AX269" s="14" t="s">
        <v>89</v>
      </c>
      <c r="AY269" s="217" t="s">
        <v>133</v>
      </c>
    </row>
    <row r="270" spans="1:65" s="12" customFormat="1" ht="22.95" customHeight="1">
      <c r="B270" s="160"/>
      <c r="C270" s="161"/>
      <c r="D270" s="162" t="s">
        <v>80</v>
      </c>
      <c r="E270" s="174" t="s">
        <v>184</v>
      </c>
      <c r="F270" s="174" t="s">
        <v>729</v>
      </c>
      <c r="G270" s="161"/>
      <c r="H270" s="161"/>
      <c r="I270" s="164"/>
      <c r="J270" s="175">
        <f>BK270</f>
        <v>0</v>
      </c>
      <c r="K270" s="161"/>
      <c r="L270" s="166"/>
      <c r="M270" s="167"/>
      <c r="N270" s="168"/>
      <c r="O270" s="168"/>
      <c r="P270" s="169">
        <f>SUM(P271:P482)</f>
        <v>0</v>
      </c>
      <c r="Q270" s="168"/>
      <c r="R270" s="169">
        <f>SUM(R271:R482)</f>
        <v>1.295291</v>
      </c>
      <c r="S270" s="168"/>
      <c r="T270" s="170">
        <f>SUM(T271:T482)</f>
        <v>0</v>
      </c>
      <c r="AR270" s="171" t="s">
        <v>89</v>
      </c>
      <c r="AT270" s="172" t="s">
        <v>80</v>
      </c>
      <c r="AU270" s="172" t="s">
        <v>89</v>
      </c>
      <c r="AY270" s="171" t="s">
        <v>133</v>
      </c>
      <c r="BK270" s="173">
        <f>SUM(BK271:BK482)</f>
        <v>0</v>
      </c>
    </row>
    <row r="271" spans="1:65" s="2" customFormat="1" ht="24.15" customHeight="1">
      <c r="A271" s="37"/>
      <c r="B271" s="38"/>
      <c r="C271" s="176" t="s">
        <v>452</v>
      </c>
      <c r="D271" s="176" t="s">
        <v>135</v>
      </c>
      <c r="E271" s="177" t="s">
        <v>1172</v>
      </c>
      <c r="F271" s="178" t="s">
        <v>1173</v>
      </c>
      <c r="G271" s="179" t="s">
        <v>138</v>
      </c>
      <c r="H271" s="180">
        <v>4</v>
      </c>
      <c r="I271" s="181"/>
      <c r="J271" s="182">
        <f>ROUND(I271*H271,2)</f>
        <v>0</v>
      </c>
      <c r="K271" s="178" t="s">
        <v>139</v>
      </c>
      <c r="L271" s="42"/>
      <c r="M271" s="183" t="s">
        <v>35</v>
      </c>
      <c r="N271" s="184" t="s">
        <v>52</v>
      </c>
      <c r="O271" s="67"/>
      <c r="P271" s="185">
        <f>O271*H271</f>
        <v>0</v>
      </c>
      <c r="Q271" s="185">
        <v>0</v>
      </c>
      <c r="R271" s="185">
        <f>Q271*H271</f>
        <v>0</v>
      </c>
      <c r="S271" s="185">
        <v>0</v>
      </c>
      <c r="T271" s="186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7" t="s">
        <v>140</v>
      </c>
      <c r="AT271" s="187" t="s">
        <v>135</v>
      </c>
      <c r="AU271" s="187" t="s">
        <v>91</v>
      </c>
      <c r="AY271" s="19" t="s">
        <v>133</v>
      </c>
      <c r="BE271" s="188">
        <f>IF(N271="základní",J271,0)</f>
        <v>0</v>
      </c>
      <c r="BF271" s="188">
        <f>IF(N271="snížená",J271,0)</f>
        <v>0</v>
      </c>
      <c r="BG271" s="188">
        <f>IF(N271="zákl. přenesená",J271,0)</f>
        <v>0</v>
      </c>
      <c r="BH271" s="188">
        <f>IF(N271="sníž. přenesená",J271,0)</f>
        <v>0</v>
      </c>
      <c r="BI271" s="188">
        <f>IF(N271="nulová",J271,0)</f>
        <v>0</v>
      </c>
      <c r="BJ271" s="19" t="s">
        <v>89</v>
      </c>
      <c r="BK271" s="188">
        <f>ROUND(I271*H271,2)</f>
        <v>0</v>
      </c>
      <c r="BL271" s="19" t="s">
        <v>140</v>
      </c>
      <c r="BM271" s="187" t="s">
        <v>1174</v>
      </c>
    </row>
    <row r="272" spans="1:65" s="2" customFormat="1" ht="28.8">
      <c r="A272" s="37"/>
      <c r="B272" s="38"/>
      <c r="C272" s="39"/>
      <c r="D272" s="189" t="s">
        <v>142</v>
      </c>
      <c r="E272" s="39"/>
      <c r="F272" s="190" t="s">
        <v>1175</v>
      </c>
      <c r="G272" s="39"/>
      <c r="H272" s="39"/>
      <c r="I272" s="191"/>
      <c r="J272" s="39"/>
      <c r="K272" s="39"/>
      <c r="L272" s="42"/>
      <c r="M272" s="192"/>
      <c r="N272" s="193"/>
      <c r="O272" s="67"/>
      <c r="P272" s="67"/>
      <c r="Q272" s="67"/>
      <c r="R272" s="67"/>
      <c r="S272" s="67"/>
      <c r="T272" s="68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9" t="s">
        <v>142</v>
      </c>
      <c r="AU272" s="19" t="s">
        <v>91</v>
      </c>
    </row>
    <row r="273" spans="1:65" s="2" customFormat="1">
      <c r="A273" s="37"/>
      <c r="B273" s="38"/>
      <c r="C273" s="39"/>
      <c r="D273" s="194" t="s">
        <v>144</v>
      </c>
      <c r="E273" s="39"/>
      <c r="F273" s="195" t="s">
        <v>1176</v>
      </c>
      <c r="G273" s="39"/>
      <c r="H273" s="39"/>
      <c r="I273" s="191"/>
      <c r="J273" s="39"/>
      <c r="K273" s="39"/>
      <c r="L273" s="42"/>
      <c r="M273" s="192"/>
      <c r="N273" s="193"/>
      <c r="O273" s="67"/>
      <c r="P273" s="67"/>
      <c r="Q273" s="67"/>
      <c r="R273" s="67"/>
      <c r="S273" s="67"/>
      <c r="T273" s="68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9" t="s">
        <v>144</v>
      </c>
      <c r="AU273" s="19" t="s">
        <v>91</v>
      </c>
    </row>
    <row r="274" spans="1:65" s="13" customFormat="1">
      <c r="B274" s="196"/>
      <c r="C274" s="197"/>
      <c r="D274" s="189" t="s">
        <v>146</v>
      </c>
      <c r="E274" s="198" t="s">
        <v>35</v>
      </c>
      <c r="F274" s="199" t="s">
        <v>1177</v>
      </c>
      <c r="G274" s="197"/>
      <c r="H274" s="200">
        <v>4</v>
      </c>
      <c r="I274" s="201"/>
      <c r="J274" s="197"/>
      <c r="K274" s="197"/>
      <c r="L274" s="202"/>
      <c r="M274" s="203"/>
      <c r="N274" s="204"/>
      <c r="O274" s="204"/>
      <c r="P274" s="204"/>
      <c r="Q274" s="204"/>
      <c r="R274" s="204"/>
      <c r="S274" s="204"/>
      <c r="T274" s="205"/>
      <c r="AT274" s="206" t="s">
        <v>146</v>
      </c>
      <c r="AU274" s="206" t="s">
        <v>91</v>
      </c>
      <c r="AV274" s="13" t="s">
        <v>91</v>
      </c>
      <c r="AW274" s="13" t="s">
        <v>41</v>
      </c>
      <c r="AX274" s="13" t="s">
        <v>81</v>
      </c>
      <c r="AY274" s="206" t="s">
        <v>133</v>
      </c>
    </row>
    <row r="275" spans="1:65" s="14" customFormat="1">
      <c r="B275" s="207"/>
      <c r="C275" s="208"/>
      <c r="D275" s="189" t="s">
        <v>146</v>
      </c>
      <c r="E275" s="209" t="s">
        <v>35</v>
      </c>
      <c r="F275" s="210" t="s">
        <v>148</v>
      </c>
      <c r="G275" s="208"/>
      <c r="H275" s="211">
        <v>4</v>
      </c>
      <c r="I275" s="212"/>
      <c r="J275" s="208"/>
      <c r="K275" s="208"/>
      <c r="L275" s="213"/>
      <c r="M275" s="214"/>
      <c r="N275" s="215"/>
      <c r="O275" s="215"/>
      <c r="P275" s="215"/>
      <c r="Q275" s="215"/>
      <c r="R275" s="215"/>
      <c r="S275" s="215"/>
      <c r="T275" s="216"/>
      <c r="AT275" s="217" t="s">
        <v>146</v>
      </c>
      <c r="AU275" s="217" t="s">
        <v>91</v>
      </c>
      <c r="AV275" s="14" t="s">
        <v>140</v>
      </c>
      <c r="AW275" s="14" t="s">
        <v>41</v>
      </c>
      <c r="AX275" s="14" t="s">
        <v>89</v>
      </c>
      <c r="AY275" s="217" t="s">
        <v>133</v>
      </c>
    </row>
    <row r="276" spans="1:65" s="2" customFormat="1" ht="24.15" customHeight="1">
      <c r="A276" s="37"/>
      <c r="B276" s="38"/>
      <c r="C276" s="239" t="s">
        <v>240</v>
      </c>
      <c r="D276" s="239" t="s">
        <v>514</v>
      </c>
      <c r="E276" s="240" t="s">
        <v>1178</v>
      </c>
      <c r="F276" s="241" t="s">
        <v>1179</v>
      </c>
      <c r="G276" s="242" t="s">
        <v>138</v>
      </c>
      <c r="H276" s="243">
        <v>1.01</v>
      </c>
      <c r="I276" s="244"/>
      <c r="J276" s="245">
        <f>ROUND(I276*H276,2)</f>
        <v>0</v>
      </c>
      <c r="K276" s="241" t="s">
        <v>139</v>
      </c>
      <c r="L276" s="246"/>
      <c r="M276" s="247" t="s">
        <v>35</v>
      </c>
      <c r="N276" s="248" t="s">
        <v>52</v>
      </c>
      <c r="O276" s="67"/>
      <c r="P276" s="185">
        <f>O276*H276</f>
        <v>0</v>
      </c>
      <c r="Q276" s="185">
        <v>8.0000000000000002E-3</v>
      </c>
      <c r="R276" s="185">
        <f>Q276*H276</f>
        <v>8.0800000000000004E-3</v>
      </c>
      <c r="S276" s="185">
        <v>0</v>
      </c>
      <c r="T276" s="186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87" t="s">
        <v>184</v>
      </c>
      <c r="AT276" s="187" t="s">
        <v>514</v>
      </c>
      <c r="AU276" s="187" t="s">
        <v>91</v>
      </c>
      <c r="AY276" s="19" t="s">
        <v>133</v>
      </c>
      <c r="BE276" s="188">
        <f>IF(N276="základní",J276,0)</f>
        <v>0</v>
      </c>
      <c r="BF276" s="188">
        <f>IF(N276="snížená",J276,0)</f>
        <v>0</v>
      </c>
      <c r="BG276" s="188">
        <f>IF(N276="zákl. přenesená",J276,0)</f>
        <v>0</v>
      </c>
      <c r="BH276" s="188">
        <f>IF(N276="sníž. přenesená",J276,0)</f>
        <v>0</v>
      </c>
      <c r="BI276" s="188">
        <f>IF(N276="nulová",J276,0)</f>
        <v>0</v>
      </c>
      <c r="BJ276" s="19" t="s">
        <v>89</v>
      </c>
      <c r="BK276" s="188">
        <f>ROUND(I276*H276,2)</f>
        <v>0</v>
      </c>
      <c r="BL276" s="19" t="s">
        <v>140</v>
      </c>
      <c r="BM276" s="187" t="s">
        <v>1180</v>
      </c>
    </row>
    <row r="277" spans="1:65" s="2" customFormat="1" ht="19.2">
      <c r="A277" s="37"/>
      <c r="B277" s="38"/>
      <c r="C277" s="39"/>
      <c r="D277" s="189" t="s">
        <v>142</v>
      </c>
      <c r="E277" s="39"/>
      <c r="F277" s="190" t="s">
        <v>1179</v>
      </c>
      <c r="G277" s="39"/>
      <c r="H277" s="39"/>
      <c r="I277" s="191"/>
      <c r="J277" s="39"/>
      <c r="K277" s="39"/>
      <c r="L277" s="42"/>
      <c r="M277" s="192"/>
      <c r="N277" s="193"/>
      <c r="O277" s="67"/>
      <c r="P277" s="67"/>
      <c r="Q277" s="67"/>
      <c r="R277" s="67"/>
      <c r="S277" s="67"/>
      <c r="T277" s="68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9" t="s">
        <v>142</v>
      </c>
      <c r="AU277" s="19" t="s">
        <v>91</v>
      </c>
    </row>
    <row r="278" spans="1:65" s="2" customFormat="1">
      <c r="A278" s="37"/>
      <c r="B278" s="38"/>
      <c r="C278" s="39"/>
      <c r="D278" s="194" t="s">
        <v>144</v>
      </c>
      <c r="E278" s="39"/>
      <c r="F278" s="195" t="s">
        <v>1181</v>
      </c>
      <c r="G278" s="39"/>
      <c r="H278" s="39"/>
      <c r="I278" s="191"/>
      <c r="J278" s="39"/>
      <c r="K278" s="39"/>
      <c r="L278" s="42"/>
      <c r="M278" s="192"/>
      <c r="N278" s="193"/>
      <c r="O278" s="67"/>
      <c r="P278" s="67"/>
      <c r="Q278" s="67"/>
      <c r="R278" s="67"/>
      <c r="S278" s="67"/>
      <c r="T278" s="68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9" t="s">
        <v>144</v>
      </c>
      <c r="AU278" s="19" t="s">
        <v>91</v>
      </c>
    </row>
    <row r="279" spans="1:65" s="13" customFormat="1">
      <c r="B279" s="196"/>
      <c r="C279" s="197"/>
      <c r="D279" s="189" t="s">
        <v>146</v>
      </c>
      <c r="E279" s="198" t="s">
        <v>35</v>
      </c>
      <c r="F279" s="199" t="s">
        <v>1182</v>
      </c>
      <c r="G279" s="197"/>
      <c r="H279" s="200">
        <v>1.01</v>
      </c>
      <c r="I279" s="201"/>
      <c r="J279" s="197"/>
      <c r="K279" s="197"/>
      <c r="L279" s="202"/>
      <c r="M279" s="203"/>
      <c r="N279" s="204"/>
      <c r="O279" s="204"/>
      <c r="P279" s="204"/>
      <c r="Q279" s="204"/>
      <c r="R279" s="204"/>
      <c r="S279" s="204"/>
      <c r="T279" s="205"/>
      <c r="AT279" s="206" t="s">
        <v>146</v>
      </c>
      <c r="AU279" s="206" t="s">
        <v>91</v>
      </c>
      <c r="AV279" s="13" t="s">
        <v>91</v>
      </c>
      <c r="AW279" s="13" t="s">
        <v>41</v>
      </c>
      <c r="AX279" s="13" t="s">
        <v>81</v>
      </c>
      <c r="AY279" s="206" t="s">
        <v>133</v>
      </c>
    </row>
    <row r="280" spans="1:65" s="14" customFormat="1">
      <c r="B280" s="207"/>
      <c r="C280" s="208"/>
      <c r="D280" s="189" t="s">
        <v>146</v>
      </c>
      <c r="E280" s="209" t="s">
        <v>35</v>
      </c>
      <c r="F280" s="210" t="s">
        <v>148</v>
      </c>
      <c r="G280" s="208"/>
      <c r="H280" s="211">
        <v>1.01</v>
      </c>
      <c r="I280" s="212"/>
      <c r="J280" s="208"/>
      <c r="K280" s="208"/>
      <c r="L280" s="213"/>
      <c r="M280" s="214"/>
      <c r="N280" s="215"/>
      <c r="O280" s="215"/>
      <c r="P280" s="215"/>
      <c r="Q280" s="215"/>
      <c r="R280" s="215"/>
      <c r="S280" s="215"/>
      <c r="T280" s="216"/>
      <c r="AT280" s="217" t="s">
        <v>146</v>
      </c>
      <c r="AU280" s="217" t="s">
        <v>91</v>
      </c>
      <c r="AV280" s="14" t="s">
        <v>140</v>
      </c>
      <c r="AW280" s="14" t="s">
        <v>41</v>
      </c>
      <c r="AX280" s="14" t="s">
        <v>89</v>
      </c>
      <c r="AY280" s="217" t="s">
        <v>133</v>
      </c>
    </row>
    <row r="281" spans="1:65" s="2" customFormat="1" ht="24.15" customHeight="1">
      <c r="A281" s="37"/>
      <c r="B281" s="38"/>
      <c r="C281" s="239" t="s">
        <v>480</v>
      </c>
      <c r="D281" s="239" t="s">
        <v>514</v>
      </c>
      <c r="E281" s="240" t="s">
        <v>1183</v>
      </c>
      <c r="F281" s="241" t="s">
        <v>1184</v>
      </c>
      <c r="G281" s="242" t="s">
        <v>138</v>
      </c>
      <c r="H281" s="243">
        <v>3.03</v>
      </c>
      <c r="I281" s="244"/>
      <c r="J281" s="245">
        <f>ROUND(I281*H281,2)</f>
        <v>0</v>
      </c>
      <c r="K281" s="241" t="s">
        <v>35</v>
      </c>
      <c r="L281" s="246"/>
      <c r="M281" s="247" t="s">
        <v>35</v>
      </c>
      <c r="N281" s="248" t="s">
        <v>52</v>
      </c>
      <c r="O281" s="67"/>
      <c r="P281" s="185">
        <f>O281*H281</f>
        <v>0</v>
      </c>
      <c r="Q281" s="185">
        <v>0</v>
      </c>
      <c r="R281" s="185">
        <f>Q281*H281</f>
        <v>0</v>
      </c>
      <c r="S281" s="185">
        <v>0</v>
      </c>
      <c r="T281" s="186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7" t="s">
        <v>184</v>
      </c>
      <c r="AT281" s="187" t="s">
        <v>514</v>
      </c>
      <c r="AU281" s="187" t="s">
        <v>91</v>
      </c>
      <c r="AY281" s="19" t="s">
        <v>133</v>
      </c>
      <c r="BE281" s="188">
        <f>IF(N281="základní",J281,0)</f>
        <v>0</v>
      </c>
      <c r="BF281" s="188">
        <f>IF(N281="snížená",J281,0)</f>
        <v>0</v>
      </c>
      <c r="BG281" s="188">
        <f>IF(N281="zákl. přenesená",J281,0)</f>
        <v>0</v>
      </c>
      <c r="BH281" s="188">
        <f>IF(N281="sníž. přenesená",J281,0)</f>
        <v>0</v>
      </c>
      <c r="BI281" s="188">
        <f>IF(N281="nulová",J281,0)</f>
        <v>0</v>
      </c>
      <c r="BJ281" s="19" t="s">
        <v>89</v>
      </c>
      <c r="BK281" s="188">
        <f>ROUND(I281*H281,2)</f>
        <v>0</v>
      </c>
      <c r="BL281" s="19" t="s">
        <v>140</v>
      </c>
      <c r="BM281" s="187" t="s">
        <v>542</v>
      </c>
    </row>
    <row r="282" spans="1:65" s="2" customFormat="1">
      <c r="A282" s="37"/>
      <c r="B282" s="38"/>
      <c r="C282" s="39"/>
      <c r="D282" s="189" t="s">
        <v>142</v>
      </c>
      <c r="E282" s="39"/>
      <c r="F282" s="190" t="s">
        <v>1184</v>
      </c>
      <c r="G282" s="39"/>
      <c r="H282" s="39"/>
      <c r="I282" s="191"/>
      <c r="J282" s="39"/>
      <c r="K282" s="39"/>
      <c r="L282" s="42"/>
      <c r="M282" s="192"/>
      <c r="N282" s="193"/>
      <c r="O282" s="67"/>
      <c r="P282" s="67"/>
      <c r="Q282" s="67"/>
      <c r="R282" s="67"/>
      <c r="S282" s="67"/>
      <c r="T282" s="68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9" t="s">
        <v>142</v>
      </c>
      <c r="AU282" s="19" t="s">
        <v>91</v>
      </c>
    </row>
    <row r="283" spans="1:65" s="13" customFormat="1">
      <c r="B283" s="196"/>
      <c r="C283" s="197"/>
      <c r="D283" s="189" t="s">
        <v>146</v>
      </c>
      <c r="E283" s="198" t="s">
        <v>35</v>
      </c>
      <c r="F283" s="199" t="s">
        <v>1185</v>
      </c>
      <c r="G283" s="197"/>
      <c r="H283" s="200">
        <v>3.03</v>
      </c>
      <c r="I283" s="201"/>
      <c r="J283" s="197"/>
      <c r="K283" s="197"/>
      <c r="L283" s="202"/>
      <c r="M283" s="203"/>
      <c r="N283" s="204"/>
      <c r="O283" s="204"/>
      <c r="P283" s="204"/>
      <c r="Q283" s="204"/>
      <c r="R283" s="204"/>
      <c r="S283" s="204"/>
      <c r="T283" s="205"/>
      <c r="AT283" s="206" t="s">
        <v>146</v>
      </c>
      <c r="AU283" s="206" t="s">
        <v>91</v>
      </c>
      <c r="AV283" s="13" t="s">
        <v>91</v>
      </c>
      <c r="AW283" s="13" t="s">
        <v>41</v>
      </c>
      <c r="AX283" s="13" t="s">
        <v>81</v>
      </c>
      <c r="AY283" s="206" t="s">
        <v>133</v>
      </c>
    </row>
    <row r="284" spans="1:65" s="14" customFormat="1">
      <c r="B284" s="207"/>
      <c r="C284" s="208"/>
      <c r="D284" s="189" t="s">
        <v>146</v>
      </c>
      <c r="E284" s="209" t="s">
        <v>35</v>
      </c>
      <c r="F284" s="210" t="s">
        <v>148</v>
      </c>
      <c r="G284" s="208"/>
      <c r="H284" s="211">
        <v>3.03</v>
      </c>
      <c r="I284" s="212"/>
      <c r="J284" s="208"/>
      <c r="K284" s="208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146</v>
      </c>
      <c r="AU284" s="217" t="s">
        <v>91</v>
      </c>
      <c r="AV284" s="14" t="s">
        <v>140</v>
      </c>
      <c r="AW284" s="14" t="s">
        <v>41</v>
      </c>
      <c r="AX284" s="14" t="s">
        <v>89</v>
      </c>
      <c r="AY284" s="217" t="s">
        <v>133</v>
      </c>
    </row>
    <row r="285" spans="1:65" s="2" customFormat="1" ht="24.15" customHeight="1">
      <c r="A285" s="37"/>
      <c r="B285" s="38"/>
      <c r="C285" s="176" t="s">
        <v>244</v>
      </c>
      <c r="D285" s="176" t="s">
        <v>135</v>
      </c>
      <c r="E285" s="177" t="s">
        <v>1186</v>
      </c>
      <c r="F285" s="178" t="s">
        <v>1187</v>
      </c>
      <c r="G285" s="179" t="s">
        <v>138</v>
      </c>
      <c r="H285" s="180">
        <v>20</v>
      </c>
      <c r="I285" s="181"/>
      <c r="J285" s="182">
        <f>ROUND(I285*H285,2)</f>
        <v>0</v>
      </c>
      <c r="K285" s="178" t="s">
        <v>139</v>
      </c>
      <c r="L285" s="42"/>
      <c r="M285" s="183" t="s">
        <v>35</v>
      </c>
      <c r="N285" s="184" t="s">
        <v>52</v>
      </c>
      <c r="O285" s="67"/>
      <c r="P285" s="185">
        <f>O285*H285</f>
        <v>0</v>
      </c>
      <c r="Q285" s="185">
        <v>1.6692E-3</v>
      </c>
      <c r="R285" s="185">
        <f>Q285*H285</f>
        <v>3.3383999999999997E-2</v>
      </c>
      <c r="S285" s="185">
        <v>0</v>
      </c>
      <c r="T285" s="186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7" t="s">
        <v>140</v>
      </c>
      <c r="AT285" s="187" t="s">
        <v>135</v>
      </c>
      <c r="AU285" s="187" t="s">
        <v>91</v>
      </c>
      <c r="AY285" s="19" t="s">
        <v>133</v>
      </c>
      <c r="BE285" s="188">
        <f>IF(N285="základní",J285,0)</f>
        <v>0</v>
      </c>
      <c r="BF285" s="188">
        <f>IF(N285="snížená",J285,0)</f>
        <v>0</v>
      </c>
      <c r="BG285" s="188">
        <f>IF(N285="zákl. přenesená",J285,0)</f>
        <v>0</v>
      </c>
      <c r="BH285" s="188">
        <f>IF(N285="sníž. přenesená",J285,0)</f>
        <v>0</v>
      </c>
      <c r="BI285" s="188">
        <f>IF(N285="nulová",J285,0)</f>
        <v>0</v>
      </c>
      <c r="BJ285" s="19" t="s">
        <v>89</v>
      </c>
      <c r="BK285" s="188">
        <f>ROUND(I285*H285,2)</f>
        <v>0</v>
      </c>
      <c r="BL285" s="19" t="s">
        <v>140</v>
      </c>
      <c r="BM285" s="187" t="s">
        <v>700</v>
      </c>
    </row>
    <row r="286" spans="1:65" s="2" customFormat="1" ht="19.2">
      <c r="A286" s="37"/>
      <c r="B286" s="38"/>
      <c r="C286" s="39"/>
      <c r="D286" s="189" t="s">
        <v>142</v>
      </c>
      <c r="E286" s="39"/>
      <c r="F286" s="190" t="s">
        <v>1187</v>
      </c>
      <c r="G286" s="39"/>
      <c r="H286" s="39"/>
      <c r="I286" s="191"/>
      <c r="J286" s="39"/>
      <c r="K286" s="39"/>
      <c r="L286" s="42"/>
      <c r="M286" s="192"/>
      <c r="N286" s="193"/>
      <c r="O286" s="67"/>
      <c r="P286" s="67"/>
      <c r="Q286" s="67"/>
      <c r="R286" s="67"/>
      <c r="S286" s="67"/>
      <c r="T286" s="68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9" t="s">
        <v>142</v>
      </c>
      <c r="AU286" s="19" t="s">
        <v>91</v>
      </c>
    </row>
    <row r="287" spans="1:65" s="13" customFormat="1">
      <c r="B287" s="196"/>
      <c r="C287" s="197"/>
      <c r="D287" s="189" t="s">
        <v>146</v>
      </c>
      <c r="E287" s="198" t="s">
        <v>35</v>
      </c>
      <c r="F287" s="199" t="s">
        <v>1188</v>
      </c>
      <c r="G287" s="197"/>
      <c r="H287" s="200">
        <v>20</v>
      </c>
      <c r="I287" s="201"/>
      <c r="J287" s="197"/>
      <c r="K287" s="197"/>
      <c r="L287" s="202"/>
      <c r="M287" s="203"/>
      <c r="N287" s="204"/>
      <c r="O287" s="204"/>
      <c r="P287" s="204"/>
      <c r="Q287" s="204"/>
      <c r="R287" s="204"/>
      <c r="S287" s="204"/>
      <c r="T287" s="205"/>
      <c r="AT287" s="206" t="s">
        <v>146</v>
      </c>
      <c r="AU287" s="206" t="s">
        <v>91</v>
      </c>
      <c r="AV287" s="13" t="s">
        <v>91</v>
      </c>
      <c r="AW287" s="13" t="s">
        <v>41</v>
      </c>
      <c r="AX287" s="13" t="s">
        <v>81</v>
      </c>
      <c r="AY287" s="206" t="s">
        <v>133</v>
      </c>
    </row>
    <row r="288" spans="1:65" s="14" customFormat="1">
      <c r="B288" s="207"/>
      <c r="C288" s="208"/>
      <c r="D288" s="189" t="s">
        <v>146</v>
      </c>
      <c r="E288" s="209" t="s">
        <v>35</v>
      </c>
      <c r="F288" s="210" t="s">
        <v>148</v>
      </c>
      <c r="G288" s="208"/>
      <c r="H288" s="211">
        <v>20</v>
      </c>
      <c r="I288" s="212"/>
      <c r="J288" s="208"/>
      <c r="K288" s="208"/>
      <c r="L288" s="213"/>
      <c r="M288" s="214"/>
      <c r="N288" s="215"/>
      <c r="O288" s="215"/>
      <c r="P288" s="215"/>
      <c r="Q288" s="215"/>
      <c r="R288" s="215"/>
      <c r="S288" s="215"/>
      <c r="T288" s="216"/>
      <c r="AT288" s="217" t="s">
        <v>146</v>
      </c>
      <c r="AU288" s="217" t="s">
        <v>91</v>
      </c>
      <c r="AV288" s="14" t="s">
        <v>140</v>
      </c>
      <c r="AW288" s="14" t="s">
        <v>41</v>
      </c>
      <c r="AX288" s="14" t="s">
        <v>89</v>
      </c>
      <c r="AY288" s="217" t="s">
        <v>133</v>
      </c>
    </row>
    <row r="289" spans="1:65" s="2" customFormat="1" ht="24.15" customHeight="1">
      <c r="A289" s="37"/>
      <c r="B289" s="38"/>
      <c r="C289" s="239" t="s">
        <v>513</v>
      </c>
      <c r="D289" s="239" t="s">
        <v>514</v>
      </c>
      <c r="E289" s="240" t="s">
        <v>1189</v>
      </c>
      <c r="F289" s="241" t="s">
        <v>1190</v>
      </c>
      <c r="G289" s="242" t="s">
        <v>138</v>
      </c>
      <c r="H289" s="243">
        <v>1.01</v>
      </c>
      <c r="I289" s="244"/>
      <c r="J289" s="245">
        <f>ROUND(I289*H289,2)</f>
        <v>0</v>
      </c>
      <c r="K289" s="241" t="s">
        <v>139</v>
      </c>
      <c r="L289" s="246"/>
      <c r="M289" s="247" t="s">
        <v>35</v>
      </c>
      <c r="N289" s="248" t="s">
        <v>52</v>
      </c>
      <c r="O289" s="67"/>
      <c r="P289" s="185">
        <f>O289*H289</f>
        <v>0</v>
      </c>
      <c r="Q289" s="185">
        <v>1.6E-2</v>
      </c>
      <c r="R289" s="185">
        <f>Q289*H289</f>
        <v>1.6160000000000001E-2</v>
      </c>
      <c r="S289" s="185">
        <v>0</v>
      </c>
      <c r="T289" s="186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7" t="s">
        <v>184</v>
      </c>
      <c r="AT289" s="187" t="s">
        <v>514</v>
      </c>
      <c r="AU289" s="187" t="s">
        <v>91</v>
      </c>
      <c r="AY289" s="19" t="s">
        <v>133</v>
      </c>
      <c r="BE289" s="188">
        <f>IF(N289="základní",J289,0)</f>
        <v>0</v>
      </c>
      <c r="BF289" s="188">
        <f>IF(N289="snížená",J289,0)</f>
        <v>0</v>
      </c>
      <c r="BG289" s="188">
        <f>IF(N289="zákl. přenesená",J289,0)</f>
        <v>0</v>
      </c>
      <c r="BH289" s="188">
        <f>IF(N289="sníž. přenesená",J289,0)</f>
        <v>0</v>
      </c>
      <c r="BI289" s="188">
        <f>IF(N289="nulová",J289,0)</f>
        <v>0</v>
      </c>
      <c r="BJ289" s="19" t="s">
        <v>89</v>
      </c>
      <c r="BK289" s="188">
        <f>ROUND(I289*H289,2)</f>
        <v>0</v>
      </c>
      <c r="BL289" s="19" t="s">
        <v>140</v>
      </c>
      <c r="BM289" s="187" t="s">
        <v>1191</v>
      </c>
    </row>
    <row r="290" spans="1:65" s="2" customFormat="1" ht="19.2">
      <c r="A290" s="37"/>
      <c r="B290" s="38"/>
      <c r="C290" s="39"/>
      <c r="D290" s="189" t="s">
        <v>142</v>
      </c>
      <c r="E290" s="39"/>
      <c r="F290" s="190" t="s">
        <v>1190</v>
      </c>
      <c r="G290" s="39"/>
      <c r="H290" s="39"/>
      <c r="I290" s="191"/>
      <c r="J290" s="39"/>
      <c r="K290" s="39"/>
      <c r="L290" s="42"/>
      <c r="M290" s="192"/>
      <c r="N290" s="193"/>
      <c r="O290" s="67"/>
      <c r="P290" s="67"/>
      <c r="Q290" s="67"/>
      <c r="R290" s="67"/>
      <c r="S290" s="67"/>
      <c r="T290" s="68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9" t="s">
        <v>142</v>
      </c>
      <c r="AU290" s="19" t="s">
        <v>91</v>
      </c>
    </row>
    <row r="291" spans="1:65" s="2" customFormat="1">
      <c r="A291" s="37"/>
      <c r="B291" s="38"/>
      <c r="C291" s="39"/>
      <c r="D291" s="194" t="s">
        <v>144</v>
      </c>
      <c r="E291" s="39"/>
      <c r="F291" s="195" t="s">
        <v>1192</v>
      </c>
      <c r="G291" s="39"/>
      <c r="H291" s="39"/>
      <c r="I291" s="191"/>
      <c r="J291" s="39"/>
      <c r="K291" s="39"/>
      <c r="L291" s="42"/>
      <c r="M291" s="192"/>
      <c r="N291" s="193"/>
      <c r="O291" s="67"/>
      <c r="P291" s="67"/>
      <c r="Q291" s="67"/>
      <c r="R291" s="67"/>
      <c r="S291" s="67"/>
      <c r="T291" s="68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9" t="s">
        <v>144</v>
      </c>
      <c r="AU291" s="19" t="s">
        <v>91</v>
      </c>
    </row>
    <row r="292" spans="1:65" s="13" customFormat="1">
      <c r="B292" s="196"/>
      <c r="C292" s="197"/>
      <c r="D292" s="189" t="s">
        <v>146</v>
      </c>
      <c r="E292" s="198" t="s">
        <v>35</v>
      </c>
      <c r="F292" s="199" t="s">
        <v>1182</v>
      </c>
      <c r="G292" s="197"/>
      <c r="H292" s="200">
        <v>1.01</v>
      </c>
      <c r="I292" s="201"/>
      <c r="J292" s="197"/>
      <c r="K292" s="197"/>
      <c r="L292" s="202"/>
      <c r="M292" s="203"/>
      <c r="N292" s="204"/>
      <c r="O292" s="204"/>
      <c r="P292" s="204"/>
      <c r="Q292" s="204"/>
      <c r="R292" s="204"/>
      <c r="S292" s="204"/>
      <c r="T292" s="205"/>
      <c r="AT292" s="206" t="s">
        <v>146</v>
      </c>
      <c r="AU292" s="206" t="s">
        <v>91</v>
      </c>
      <c r="AV292" s="13" t="s">
        <v>91</v>
      </c>
      <c r="AW292" s="13" t="s">
        <v>41</v>
      </c>
      <c r="AX292" s="13" t="s">
        <v>81</v>
      </c>
      <c r="AY292" s="206" t="s">
        <v>133</v>
      </c>
    </row>
    <row r="293" spans="1:65" s="14" customFormat="1">
      <c r="B293" s="207"/>
      <c r="C293" s="208"/>
      <c r="D293" s="189" t="s">
        <v>146</v>
      </c>
      <c r="E293" s="209" t="s">
        <v>35</v>
      </c>
      <c r="F293" s="210" t="s">
        <v>148</v>
      </c>
      <c r="G293" s="208"/>
      <c r="H293" s="211">
        <v>1.01</v>
      </c>
      <c r="I293" s="212"/>
      <c r="J293" s="208"/>
      <c r="K293" s="208"/>
      <c r="L293" s="213"/>
      <c r="M293" s="214"/>
      <c r="N293" s="215"/>
      <c r="O293" s="215"/>
      <c r="P293" s="215"/>
      <c r="Q293" s="215"/>
      <c r="R293" s="215"/>
      <c r="S293" s="215"/>
      <c r="T293" s="216"/>
      <c r="AT293" s="217" t="s">
        <v>146</v>
      </c>
      <c r="AU293" s="217" t="s">
        <v>91</v>
      </c>
      <c r="AV293" s="14" t="s">
        <v>140</v>
      </c>
      <c r="AW293" s="14" t="s">
        <v>41</v>
      </c>
      <c r="AX293" s="14" t="s">
        <v>89</v>
      </c>
      <c r="AY293" s="217" t="s">
        <v>133</v>
      </c>
    </row>
    <row r="294" spans="1:65" s="2" customFormat="1" ht="16.5" customHeight="1">
      <c r="A294" s="37"/>
      <c r="B294" s="38"/>
      <c r="C294" s="239" t="s">
        <v>519</v>
      </c>
      <c r="D294" s="239" t="s">
        <v>514</v>
      </c>
      <c r="E294" s="240" t="s">
        <v>1193</v>
      </c>
      <c r="F294" s="241" t="s">
        <v>1194</v>
      </c>
      <c r="G294" s="242" t="s">
        <v>138</v>
      </c>
      <c r="H294" s="243">
        <v>8.1199999999999992</v>
      </c>
      <c r="I294" s="244"/>
      <c r="J294" s="245">
        <f>ROUND(I294*H294,2)</f>
        <v>0</v>
      </c>
      <c r="K294" s="241" t="s">
        <v>35</v>
      </c>
      <c r="L294" s="246"/>
      <c r="M294" s="247" t="s">
        <v>35</v>
      </c>
      <c r="N294" s="248" t="s">
        <v>52</v>
      </c>
      <c r="O294" s="67"/>
      <c r="P294" s="185">
        <f>O294*H294</f>
        <v>0</v>
      </c>
      <c r="Q294" s="185">
        <v>0</v>
      </c>
      <c r="R294" s="185">
        <f>Q294*H294</f>
        <v>0</v>
      </c>
      <c r="S294" s="185">
        <v>0</v>
      </c>
      <c r="T294" s="186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7" t="s">
        <v>184</v>
      </c>
      <c r="AT294" s="187" t="s">
        <v>514</v>
      </c>
      <c r="AU294" s="187" t="s">
        <v>91</v>
      </c>
      <c r="AY294" s="19" t="s">
        <v>133</v>
      </c>
      <c r="BE294" s="188">
        <f>IF(N294="základní",J294,0)</f>
        <v>0</v>
      </c>
      <c r="BF294" s="188">
        <f>IF(N294="snížená",J294,0)</f>
        <v>0</v>
      </c>
      <c r="BG294" s="188">
        <f>IF(N294="zákl. přenesená",J294,0)</f>
        <v>0</v>
      </c>
      <c r="BH294" s="188">
        <f>IF(N294="sníž. přenesená",J294,0)</f>
        <v>0</v>
      </c>
      <c r="BI294" s="188">
        <f>IF(N294="nulová",J294,0)</f>
        <v>0</v>
      </c>
      <c r="BJ294" s="19" t="s">
        <v>89</v>
      </c>
      <c r="BK294" s="188">
        <f>ROUND(I294*H294,2)</f>
        <v>0</v>
      </c>
      <c r="BL294" s="19" t="s">
        <v>140</v>
      </c>
      <c r="BM294" s="187" t="s">
        <v>710</v>
      </c>
    </row>
    <row r="295" spans="1:65" s="2" customFormat="1">
      <c r="A295" s="37"/>
      <c r="B295" s="38"/>
      <c r="C295" s="39"/>
      <c r="D295" s="189" t="s">
        <v>142</v>
      </c>
      <c r="E295" s="39"/>
      <c r="F295" s="190" t="s">
        <v>1194</v>
      </c>
      <c r="G295" s="39"/>
      <c r="H295" s="39"/>
      <c r="I295" s="191"/>
      <c r="J295" s="39"/>
      <c r="K295" s="39"/>
      <c r="L295" s="42"/>
      <c r="M295" s="192"/>
      <c r="N295" s="193"/>
      <c r="O295" s="67"/>
      <c r="P295" s="67"/>
      <c r="Q295" s="67"/>
      <c r="R295" s="67"/>
      <c r="S295" s="67"/>
      <c r="T295" s="68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9" t="s">
        <v>142</v>
      </c>
      <c r="AU295" s="19" t="s">
        <v>91</v>
      </c>
    </row>
    <row r="296" spans="1:65" s="13" customFormat="1">
      <c r="B296" s="196"/>
      <c r="C296" s="197"/>
      <c r="D296" s="189" t="s">
        <v>146</v>
      </c>
      <c r="E296" s="198" t="s">
        <v>35</v>
      </c>
      <c r="F296" s="199" t="s">
        <v>1195</v>
      </c>
      <c r="G296" s="197"/>
      <c r="H296" s="200">
        <v>8.1199999999999992</v>
      </c>
      <c r="I296" s="201"/>
      <c r="J296" s="197"/>
      <c r="K296" s="197"/>
      <c r="L296" s="202"/>
      <c r="M296" s="203"/>
      <c r="N296" s="204"/>
      <c r="O296" s="204"/>
      <c r="P296" s="204"/>
      <c r="Q296" s="204"/>
      <c r="R296" s="204"/>
      <c r="S296" s="204"/>
      <c r="T296" s="205"/>
      <c r="AT296" s="206" t="s">
        <v>146</v>
      </c>
      <c r="AU296" s="206" t="s">
        <v>91</v>
      </c>
      <c r="AV296" s="13" t="s">
        <v>91</v>
      </c>
      <c r="AW296" s="13" t="s">
        <v>41</v>
      </c>
      <c r="AX296" s="13" t="s">
        <v>81</v>
      </c>
      <c r="AY296" s="206" t="s">
        <v>133</v>
      </c>
    </row>
    <row r="297" spans="1:65" s="14" customFormat="1">
      <c r="B297" s="207"/>
      <c r="C297" s="208"/>
      <c r="D297" s="189" t="s">
        <v>146</v>
      </c>
      <c r="E297" s="209" t="s">
        <v>35</v>
      </c>
      <c r="F297" s="210" t="s">
        <v>148</v>
      </c>
      <c r="G297" s="208"/>
      <c r="H297" s="211">
        <v>8.1199999999999992</v>
      </c>
      <c r="I297" s="212"/>
      <c r="J297" s="208"/>
      <c r="K297" s="208"/>
      <c r="L297" s="213"/>
      <c r="M297" s="214"/>
      <c r="N297" s="215"/>
      <c r="O297" s="215"/>
      <c r="P297" s="215"/>
      <c r="Q297" s="215"/>
      <c r="R297" s="215"/>
      <c r="S297" s="215"/>
      <c r="T297" s="216"/>
      <c r="AT297" s="217" t="s">
        <v>146</v>
      </c>
      <c r="AU297" s="217" t="s">
        <v>91</v>
      </c>
      <c r="AV297" s="14" t="s">
        <v>140</v>
      </c>
      <c r="AW297" s="14" t="s">
        <v>41</v>
      </c>
      <c r="AX297" s="14" t="s">
        <v>89</v>
      </c>
      <c r="AY297" s="217" t="s">
        <v>133</v>
      </c>
    </row>
    <row r="298" spans="1:65" s="2" customFormat="1" ht="24.15" customHeight="1">
      <c r="A298" s="37"/>
      <c r="B298" s="38"/>
      <c r="C298" s="239" t="s">
        <v>526</v>
      </c>
      <c r="D298" s="239" t="s">
        <v>514</v>
      </c>
      <c r="E298" s="240" t="s">
        <v>1196</v>
      </c>
      <c r="F298" s="241" t="s">
        <v>1197</v>
      </c>
      <c r="G298" s="242" t="s">
        <v>138</v>
      </c>
      <c r="H298" s="243">
        <v>1.01</v>
      </c>
      <c r="I298" s="244"/>
      <c r="J298" s="245">
        <f>ROUND(I298*H298,2)</f>
        <v>0</v>
      </c>
      <c r="K298" s="241" t="s">
        <v>139</v>
      </c>
      <c r="L298" s="246"/>
      <c r="M298" s="247" t="s">
        <v>35</v>
      </c>
      <c r="N298" s="248" t="s">
        <v>52</v>
      </c>
      <c r="O298" s="67"/>
      <c r="P298" s="185">
        <f>O298*H298</f>
        <v>0</v>
      </c>
      <c r="Q298" s="185">
        <v>0</v>
      </c>
      <c r="R298" s="185">
        <f>Q298*H298</f>
        <v>0</v>
      </c>
      <c r="S298" s="185">
        <v>0</v>
      </c>
      <c r="T298" s="186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7" t="s">
        <v>184</v>
      </c>
      <c r="AT298" s="187" t="s">
        <v>514</v>
      </c>
      <c r="AU298" s="187" t="s">
        <v>91</v>
      </c>
      <c r="AY298" s="19" t="s">
        <v>133</v>
      </c>
      <c r="BE298" s="188">
        <f>IF(N298="základní",J298,0)</f>
        <v>0</v>
      </c>
      <c r="BF298" s="188">
        <f>IF(N298="snížená",J298,0)</f>
        <v>0</v>
      </c>
      <c r="BG298" s="188">
        <f>IF(N298="zákl. přenesená",J298,0)</f>
        <v>0</v>
      </c>
      <c r="BH298" s="188">
        <f>IF(N298="sníž. přenesená",J298,0)</f>
        <v>0</v>
      </c>
      <c r="BI298" s="188">
        <f>IF(N298="nulová",J298,0)</f>
        <v>0</v>
      </c>
      <c r="BJ298" s="19" t="s">
        <v>89</v>
      </c>
      <c r="BK298" s="188">
        <f>ROUND(I298*H298,2)</f>
        <v>0</v>
      </c>
      <c r="BL298" s="19" t="s">
        <v>140</v>
      </c>
      <c r="BM298" s="187" t="s">
        <v>584</v>
      </c>
    </row>
    <row r="299" spans="1:65" s="2" customFormat="1" ht="19.2">
      <c r="A299" s="37"/>
      <c r="B299" s="38"/>
      <c r="C299" s="39"/>
      <c r="D299" s="189" t="s">
        <v>142</v>
      </c>
      <c r="E299" s="39"/>
      <c r="F299" s="190" t="s">
        <v>1197</v>
      </c>
      <c r="G299" s="39"/>
      <c r="H299" s="39"/>
      <c r="I299" s="191"/>
      <c r="J299" s="39"/>
      <c r="K299" s="39"/>
      <c r="L299" s="42"/>
      <c r="M299" s="192"/>
      <c r="N299" s="193"/>
      <c r="O299" s="67"/>
      <c r="P299" s="67"/>
      <c r="Q299" s="67"/>
      <c r="R299" s="67"/>
      <c r="S299" s="67"/>
      <c r="T299" s="68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9" t="s">
        <v>142</v>
      </c>
      <c r="AU299" s="19" t="s">
        <v>91</v>
      </c>
    </row>
    <row r="300" spans="1:65" s="13" customFormat="1">
      <c r="B300" s="196"/>
      <c r="C300" s="197"/>
      <c r="D300" s="189" t="s">
        <v>146</v>
      </c>
      <c r="E300" s="198" t="s">
        <v>35</v>
      </c>
      <c r="F300" s="199" t="s">
        <v>1182</v>
      </c>
      <c r="G300" s="197"/>
      <c r="H300" s="200">
        <v>1.01</v>
      </c>
      <c r="I300" s="201"/>
      <c r="J300" s="197"/>
      <c r="K300" s="197"/>
      <c r="L300" s="202"/>
      <c r="M300" s="203"/>
      <c r="N300" s="204"/>
      <c r="O300" s="204"/>
      <c r="P300" s="204"/>
      <c r="Q300" s="204"/>
      <c r="R300" s="204"/>
      <c r="S300" s="204"/>
      <c r="T300" s="205"/>
      <c r="AT300" s="206" t="s">
        <v>146</v>
      </c>
      <c r="AU300" s="206" t="s">
        <v>91</v>
      </c>
      <c r="AV300" s="13" t="s">
        <v>91</v>
      </c>
      <c r="AW300" s="13" t="s">
        <v>41</v>
      </c>
      <c r="AX300" s="13" t="s">
        <v>81</v>
      </c>
      <c r="AY300" s="206" t="s">
        <v>133</v>
      </c>
    </row>
    <row r="301" spans="1:65" s="14" customFormat="1">
      <c r="B301" s="207"/>
      <c r="C301" s="208"/>
      <c r="D301" s="189" t="s">
        <v>146</v>
      </c>
      <c r="E301" s="209" t="s">
        <v>35</v>
      </c>
      <c r="F301" s="210" t="s">
        <v>148</v>
      </c>
      <c r="G301" s="208"/>
      <c r="H301" s="211">
        <v>1.01</v>
      </c>
      <c r="I301" s="212"/>
      <c r="J301" s="208"/>
      <c r="K301" s="208"/>
      <c r="L301" s="213"/>
      <c r="M301" s="214"/>
      <c r="N301" s="215"/>
      <c r="O301" s="215"/>
      <c r="P301" s="215"/>
      <c r="Q301" s="215"/>
      <c r="R301" s="215"/>
      <c r="S301" s="215"/>
      <c r="T301" s="216"/>
      <c r="AT301" s="217" t="s">
        <v>146</v>
      </c>
      <c r="AU301" s="217" t="s">
        <v>91</v>
      </c>
      <c r="AV301" s="14" t="s">
        <v>140</v>
      </c>
      <c r="AW301" s="14" t="s">
        <v>41</v>
      </c>
      <c r="AX301" s="14" t="s">
        <v>89</v>
      </c>
      <c r="AY301" s="217" t="s">
        <v>133</v>
      </c>
    </row>
    <row r="302" spans="1:65" s="2" customFormat="1" ht="24.15" customHeight="1">
      <c r="A302" s="37"/>
      <c r="B302" s="38"/>
      <c r="C302" s="239" t="s">
        <v>533</v>
      </c>
      <c r="D302" s="239" t="s">
        <v>514</v>
      </c>
      <c r="E302" s="240" t="s">
        <v>1198</v>
      </c>
      <c r="F302" s="241" t="s">
        <v>1199</v>
      </c>
      <c r="G302" s="242" t="s">
        <v>138</v>
      </c>
      <c r="H302" s="243">
        <v>2.02</v>
      </c>
      <c r="I302" s="244"/>
      <c r="J302" s="245">
        <f>ROUND(I302*H302,2)</f>
        <v>0</v>
      </c>
      <c r="K302" s="241" t="s">
        <v>139</v>
      </c>
      <c r="L302" s="246"/>
      <c r="M302" s="247" t="s">
        <v>35</v>
      </c>
      <c r="N302" s="248" t="s">
        <v>52</v>
      </c>
      <c r="O302" s="67"/>
      <c r="P302" s="185">
        <f>O302*H302</f>
        <v>0</v>
      </c>
      <c r="Q302" s="185">
        <v>1.11E-2</v>
      </c>
      <c r="R302" s="185">
        <f>Q302*H302</f>
        <v>2.2422000000000001E-2</v>
      </c>
      <c r="S302" s="185">
        <v>0</v>
      </c>
      <c r="T302" s="186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7" t="s">
        <v>184</v>
      </c>
      <c r="AT302" s="187" t="s">
        <v>514</v>
      </c>
      <c r="AU302" s="187" t="s">
        <v>91</v>
      </c>
      <c r="AY302" s="19" t="s">
        <v>133</v>
      </c>
      <c r="BE302" s="188">
        <f>IF(N302="základní",J302,0)</f>
        <v>0</v>
      </c>
      <c r="BF302" s="188">
        <f>IF(N302="snížená",J302,0)</f>
        <v>0</v>
      </c>
      <c r="BG302" s="188">
        <f>IF(N302="zákl. přenesená",J302,0)</f>
        <v>0</v>
      </c>
      <c r="BH302" s="188">
        <f>IF(N302="sníž. přenesená",J302,0)</f>
        <v>0</v>
      </c>
      <c r="BI302" s="188">
        <f>IF(N302="nulová",J302,0)</f>
        <v>0</v>
      </c>
      <c r="BJ302" s="19" t="s">
        <v>89</v>
      </c>
      <c r="BK302" s="188">
        <f>ROUND(I302*H302,2)</f>
        <v>0</v>
      </c>
      <c r="BL302" s="19" t="s">
        <v>140</v>
      </c>
      <c r="BM302" s="187" t="s">
        <v>1200</v>
      </c>
    </row>
    <row r="303" spans="1:65" s="2" customFormat="1" ht="19.2">
      <c r="A303" s="37"/>
      <c r="B303" s="38"/>
      <c r="C303" s="39"/>
      <c r="D303" s="189" t="s">
        <v>142</v>
      </c>
      <c r="E303" s="39"/>
      <c r="F303" s="190" t="s">
        <v>1199</v>
      </c>
      <c r="G303" s="39"/>
      <c r="H303" s="39"/>
      <c r="I303" s="191"/>
      <c r="J303" s="39"/>
      <c r="K303" s="39"/>
      <c r="L303" s="42"/>
      <c r="M303" s="192"/>
      <c r="N303" s="193"/>
      <c r="O303" s="67"/>
      <c r="P303" s="67"/>
      <c r="Q303" s="67"/>
      <c r="R303" s="67"/>
      <c r="S303" s="67"/>
      <c r="T303" s="68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9" t="s">
        <v>142</v>
      </c>
      <c r="AU303" s="19" t="s">
        <v>91</v>
      </c>
    </row>
    <row r="304" spans="1:65" s="2" customFormat="1">
      <c r="A304" s="37"/>
      <c r="B304" s="38"/>
      <c r="C304" s="39"/>
      <c r="D304" s="194" t="s">
        <v>144</v>
      </c>
      <c r="E304" s="39"/>
      <c r="F304" s="195" t="s">
        <v>1201</v>
      </c>
      <c r="G304" s="39"/>
      <c r="H304" s="39"/>
      <c r="I304" s="191"/>
      <c r="J304" s="39"/>
      <c r="K304" s="39"/>
      <c r="L304" s="42"/>
      <c r="M304" s="192"/>
      <c r="N304" s="193"/>
      <c r="O304" s="67"/>
      <c r="P304" s="67"/>
      <c r="Q304" s="67"/>
      <c r="R304" s="67"/>
      <c r="S304" s="67"/>
      <c r="T304" s="68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9" t="s">
        <v>144</v>
      </c>
      <c r="AU304" s="19" t="s">
        <v>91</v>
      </c>
    </row>
    <row r="305" spans="1:65" s="13" customFormat="1">
      <c r="B305" s="196"/>
      <c r="C305" s="197"/>
      <c r="D305" s="189" t="s">
        <v>146</v>
      </c>
      <c r="E305" s="198" t="s">
        <v>35</v>
      </c>
      <c r="F305" s="199" t="s">
        <v>1202</v>
      </c>
      <c r="G305" s="197"/>
      <c r="H305" s="200">
        <v>2.02</v>
      </c>
      <c r="I305" s="201"/>
      <c r="J305" s="197"/>
      <c r="K305" s="197"/>
      <c r="L305" s="202"/>
      <c r="M305" s="203"/>
      <c r="N305" s="204"/>
      <c r="O305" s="204"/>
      <c r="P305" s="204"/>
      <c r="Q305" s="204"/>
      <c r="R305" s="204"/>
      <c r="S305" s="204"/>
      <c r="T305" s="205"/>
      <c r="AT305" s="206" t="s">
        <v>146</v>
      </c>
      <c r="AU305" s="206" t="s">
        <v>91</v>
      </c>
      <c r="AV305" s="13" t="s">
        <v>91</v>
      </c>
      <c r="AW305" s="13" t="s">
        <v>41</v>
      </c>
      <c r="AX305" s="13" t="s">
        <v>81</v>
      </c>
      <c r="AY305" s="206" t="s">
        <v>133</v>
      </c>
    </row>
    <row r="306" spans="1:65" s="14" customFormat="1">
      <c r="B306" s="207"/>
      <c r="C306" s="208"/>
      <c r="D306" s="189" t="s">
        <v>146</v>
      </c>
      <c r="E306" s="209" t="s">
        <v>35</v>
      </c>
      <c r="F306" s="210" t="s">
        <v>148</v>
      </c>
      <c r="G306" s="208"/>
      <c r="H306" s="211">
        <v>2.02</v>
      </c>
      <c r="I306" s="212"/>
      <c r="J306" s="208"/>
      <c r="K306" s="208"/>
      <c r="L306" s="213"/>
      <c r="M306" s="214"/>
      <c r="N306" s="215"/>
      <c r="O306" s="215"/>
      <c r="P306" s="215"/>
      <c r="Q306" s="215"/>
      <c r="R306" s="215"/>
      <c r="S306" s="215"/>
      <c r="T306" s="216"/>
      <c r="AT306" s="217" t="s">
        <v>146</v>
      </c>
      <c r="AU306" s="217" t="s">
        <v>91</v>
      </c>
      <c r="AV306" s="14" t="s">
        <v>140</v>
      </c>
      <c r="AW306" s="14" t="s">
        <v>41</v>
      </c>
      <c r="AX306" s="14" t="s">
        <v>89</v>
      </c>
      <c r="AY306" s="217" t="s">
        <v>133</v>
      </c>
    </row>
    <row r="307" spans="1:65" s="2" customFormat="1" ht="24.15" customHeight="1">
      <c r="A307" s="37"/>
      <c r="B307" s="38"/>
      <c r="C307" s="239" t="s">
        <v>539</v>
      </c>
      <c r="D307" s="239" t="s">
        <v>514</v>
      </c>
      <c r="E307" s="240" t="s">
        <v>1203</v>
      </c>
      <c r="F307" s="241" t="s">
        <v>1204</v>
      </c>
      <c r="G307" s="242" t="s">
        <v>138</v>
      </c>
      <c r="H307" s="243">
        <v>8.08</v>
      </c>
      <c r="I307" s="244"/>
      <c r="J307" s="245">
        <f>ROUND(I307*H307,2)</f>
        <v>0</v>
      </c>
      <c r="K307" s="241" t="s">
        <v>35</v>
      </c>
      <c r="L307" s="246"/>
      <c r="M307" s="247" t="s">
        <v>35</v>
      </c>
      <c r="N307" s="248" t="s">
        <v>52</v>
      </c>
      <c r="O307" s="67"/>
      <c r="P307" s="185">
        <f>O307*H307</f>
        <v>0</v>
      </c>
      <c r="Q307" s="185">
        <v>0</v>
      </c>
      <c r="R307" s="185">
        <f>Q307*H307</f>
        <v>0</v>
      </c>
      <c r="S307" s="185">
        <v>0</v>
      </c>
      <c r="T307" s="186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87" t="s">
        <v>184</v>
      </c>
      <c r="AT307" s="187" t="s">
        <v>514</v>
      </c>
      <c r="AU307" s="187" t="s">
        <v>91</v>
      </c>
      <c r="AY307" s="19" t="s">
        <v>133</v>
      </c>
      <c r="BE307" s="188">
        <f>IF(N307="základní",J307,0)</f>
        <v>0</v>
      </c>
      <c r="BF307" s="188">
        <f>IF(N307="snížená",J307,0)</f>
        <v>0</v>
      </c>
      <c r="BG307" s="188">
        <f>IF(N307="zákl. přenesená",J307,0)</f>
        <v>0</v>
      </c>
      <c r="BH307" s="188">
        <f>IF(N307="sníž. přenesená",J307,0)</f>
        <v>0</v>
      </c>
      <c r="BI307" s="188">
        <f>IF(N307="nulová",J307,0)</f>
        <v>0</v>
      </c>
      <c r="BJ307" s="19" t="s">
        <v>89</v>
      </c>
      <c r="BK307" s="188">
        <f>ROUND(I307*H307,2)</f>
        <v>0</v>
      </c>
      <c r="BL307" s="19" t="s">
        <v>140</v>
      </c>
      <c r="BM307" s="187" t="s">
        <v>548</v>
      </c>
    </row>
    <row r="308" spans="1:65" s="2" customFormat="1">
      <c r="A308" s="37"/>
      <c r="B308" s="38"/>
      <c r="C308" s="39"/>
      <c r="D308" s="189" t="s">
        <v>142</v>
      </c>
      <c r="E308" s="39"/>
      <c r="F308" s="190" t="s">
        <v>1204</v>
      </c>
      <c r="G308" s="39"/>
      <c r="H308" s="39"/>
      <c r="I308" s="191"/>
      <c r="J308" s="39"/>
      <c r="K308" s="39"/>
      <c r="L308" s="42"/>
      <c r="M308" s="192"/>
      <c r="N308" s="193"/>
      <c r="O308" s="67"/>
      <c r="P308" s="67"/>
      <c r="Q308" s="67"/>
      <c r="R308" s="67"/>
      <c r="S308" s="67"/>
      <c r="T308" s="68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9" t="s">
        <v>142</v>
      </c>
      <c r="AU308" s="19" t="s">
        <v>91</v>
      </c>
    </row>
    <row r="309" spans="1:65" s="13" customFormat="1">
      <c r="B309" s="196"/>
      <c r="C309" s="197"/>
      <c r="D309" s="189" t="s">
        <v>146</v>
      </c>
      <c r="E309" s="198" t="s">
        <v>35</v>
      </c>
      <c r="F309" s="199" t="s">
        <v>1205</v>
      </c>
      <c r="G309" s="197"/>
      <c r="H309" s="200">
        <v>8.08</v>
      </c>
      <c r="I309" s="201"/>
      <c r="J309" s="197"/>
      <c r="K309" s="197"/>
      <c r="L309" s="202"/>
      <c r="M309" s="203"/>
      <c r="N309" s="204"/>
      <c r="O309" s="204"/>
      <c r="P309" s="204"/>
      <c r="Q309" s="204"/>
      <c r="R309" s="204"/>
      <c r="S309" s="204"/>
      <c r="T309" s="205"/>
      <c r="AT309" s="206" t="s">
        <v>146</v>
      </c>
      <c r="AU309" s="206" t="s">
        <v>91</v>
      </c>
      <c r="AV309" s="13" t="s">
        <v>91</v>
      </c>
      <c r="AW309" s="13" t="s">
        <v>41</v>
      </c>
      <c r="AX309" s="13" t="s">
        <v>81</v>
      </c>
      <c r="AY309" s="206" t="s">
        <v>133</v>
      </c>
    </row>
    <row r="310" spans="1:65" s="14" customFormat="1">
      <c r="B310" s="207"/>
      <c r="C310" s="208"/>
      <c r="D310" s="189" t="s">
        <v>146</v>
      </c>
      <c r="E310" s="209" t="s">
        <v>35</v>
      </c>
      <c r="F310" s="210" t="s">
        <v>148</v>
      </c>
      <c r="G310" s="208"/>
      <c r="H310" s="211">
        <v>8.08</v>
      </c>
      <c r="I310" s="212"/>
      <c r="J310" s="208"/>
      <c r="K310" s="208"/>
      <c r="L310" s="213"/>
      <c r="M310" s="214"/>
      <c r="N310" s="215"/>
      <c r="O310" s="215"/>
      <c r="P310" s="215"/>
      <c r="Q310" s="215"/>
      <c r="R310" s="215"/>
      <c r="S310" s="215"/>
      <c r="T310" s="216"/>
      <c r="AT310" s="217" t="s">
        <v>146</v>
      </c>
      <c r="AU310" s="217" t="s">
        <v>91</v>
      </c>
      <c r="AV310" s="14" t="s">
        <v>140</v>
      </c>
      <c r="AW310" s="14" t="s">
        <v>41</v>
      </c>
      <c r="AX310" s="14" t="s">
        <v>89</v>
      </c>
      <c r="AY310" s="217" t="s">
        <v>133</v>
      </c>
    </row>
    <row r="311" spans="1:65" s="2" customFormat="1" ht="24.15" customHeight="1">
      <c r="A311" s="37"/>
      <c r="B311" s="38"/>
      <c r="C311" s="176" t="s">
        <v>544</v>
      </c>
      <c r="D311" s="176" t="s">
        <v>135</v>
      </c>
      <c r="E311" s="177" t="s">
        <v>1206</v>
      </c>
      <c r="F311" s="178" t="s">
        <v>1207</v>
      </c>
      <c r="G311" s="179" t="s">
        <v>138</v>
      </c>
      <c r="H311" s="180">
        <v>1</v>
      </c>
      <c r="I311" s="181"/>
      <c r="J311" s="182">
        <f>ROUND(I311*H311,2)</f>
        <v>0</v>
      </c>
      <c r="K311" s="178" t="s">
        <v>139</v>
      </c>
      <c r="L311" s="42"/>
      <c r="M311" s="183" t="s">
        <v>35</v>
      </c>
      <c r="N311" s="184" t="s">
        <v>52</v>
      </c>
      <c r="O311" s="67"/>
      <c r="P311" s="185">
        <f>O311*H311</f>
        <v>0</v>
      </c>
      <c r="Q311" s="185">
        <v>0</v>
      </c>
      <c r="R311" s="185">
        <f>Q311*H311</f>
        <v>0</v>
      </c>
      <c r="S311" s="185">
        <v>0</v>
      </c>
      <c r="T311" s="186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87" t="s">
        <v>140</v>
      </c>
      <c r="AT311" s="187" t="s">
        <v>135</v>
      </c>
      <c r="AU311" s="187" t="s">
        <v>91</v>
      </c>
      <c r="AY311" s="19" t="s">
        <v>133</v>
      </c>
      <c r="BE311" s="188">
        <f>IF(N311="základní",J311,0)</f>
        <v>0</v>
      </c>
      <c r="BF311" s="188">
        <f>IF(N311="snížená",J311,0)</f>
        <v>0</v>
      </c>
      <c r="BG311" s="188">
        <f>IF(N311="zákl. přenesená",J311,0)</f>
        <v>0</v>
      </c>
      <c r="BH311" s="188">
        <f>IF(N311="sníž. přenesená",J311,0)</f>
        <v>0</v>
      </c>
      <c r="BI311" s="188">
        <f>IF(N311="nulová",J311,0)</f>
        <v>0</v>
      </c>
      <c r="BJ311" s="19" t="s">
        <v>89</v>
      </c>
      <c r="BK311" s="188">
        <f>ROUND(I311*H311,2)</f>
        <v>0</v>
      </c>
      <c r="BL311" s="19" t="s">
        <v>140</v>
      </c>
      <c r="BM311" s="187" t="s">
        <v>1208</v>
      </c>
    </row>
    <row r="312" spans="1:65" s="2" customFormat="1" ht="28.8">
      <c r="A312" s="37"/>
      <c r="B312" s="38"/>
      <c r="C312" s="39"/>
      <c r="D312" s="189" t="s">
        <v>142</v>
      </c>
      <c r="E312" s="39"/>
      <c r="F312" s="190" t="s">
        <v>1209</v>
      </c>
      <c r="G312" s="39"/>
      <c r="H312" s="39"/>
      <c r="I312" s="191"/>
      <c r="J312" s="39"/>
      <c r="K312" s="39"/>
      <c r="L312" s="42"/>
      <c r="M312" s="192"/>
      <c r="N312" s="193"/>
      <c r="O312" s="67"/>
      <c r="P312" s="67"/>
      <c r="Q312" s="67"/>
      <c r="R312" s="67"/>
      <c r="S312" s="67"/>
      <c r="T312" s="68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9" t="s">
        <v>142</v>
      </c>
      <c r="AU312" s="19" t="s">
        <v>91</v>
      </c>
    </row>
    <row r="313" spans="1:65" s="2" customFormat="1">
      <c r="A313" s="37"/>
      <c r="B313" s="38"/>
      <c r="C313" s="39"/>
      <c r="D313" s="194" t="s">
        <v>144</v>
      </c>
      <c r="E313" s="39"/>
      <c r="F313" s="195" t="s">
        <v>1210</v>
      </c>
      <c r="G313" s="39"/>
      <c r="H313" s="39"/>
      <c r="I313" s="191"/>
      <c r="J313" s="39"/>
      <c r="K313" s="39"/>
      <c r="L313" s="42"/>
      <c r="M313" s="192"/>
      <c r="N313" s="193"/>
      <c r="O313" s="67"/>
      <c r="P313" s="67"/>
      <c r="Q313" s="67"/>
      <c r="R313" s="67"/>
      <c r="S313" s="67"/>
      <c r="T313" s="68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9" t="s">
        <v>144</v>
      </c>
      <c r="AU313" s="19" t="s">
        <v>91</v>
      </c>
    </row>
    <row r="314" spans="1:65" s="13" customFormat="1">
      <c r="B314" s="196"/>
      <c r="C314" s="197"/>
      <c r="D314" s="189" t="s">
        <v>146</v>
      </c>
      <c r="E314" s="198" t="s">
        <v>35</v>
      </c>
      <c r="F314" s="199" t="s">
        <v>850</v>
      </c>
      <c r="G314" s="197"/>
      <c r="H314" s="200">
        <v>1</v>
      </c>
      <c r="I314" s="201"/>
      <c r="J314" s="197"/>
      <c r="K314" s="197"/>
      <c r="L314" s="202"/>
      <c r="M314" s="203"/>
      <c r="N314" s="204"/>
      <c r="O314" s="204"/>
      <c r="P314" s="204"/>
      <c r="Q314" s="204"/>
      <c r="R314" s="204"/>
      <c r="S314" s="204"/>
      <c r="T314" s="205"/>
      <c r="AT314" s="206" t="s">
        <v>146</v>
      </c>
      <c r="AU314" s="206" t="s">
        <v>91</v>
      </c>
      <c r="AV314" s="13" t="s">
        <v>91</v>
      </c>
      <c r="AW314" s="13" t="s">
        <v>41</v>
      </c>
      <c r="AX314" s="13" t="s">
        <v>81</v>
      </c>
      <c r="AY314" s="206" t="s">
        <v>133</v>
      </c>
    </row>
    <row r="315" spans="1:65" s="14" customFormat="1">
      <c r="B315" s="207"/>
      <c r="C315" s="208"/>
      <c r="D315" s="189" t="s">
        <v>146</v>
      </c>
      <c r="E315" s="209" t="s">
        <v>35</v>
      </c>
      <c r="F315" s="210" t="s">
        <v>148</v>
      </c>
      <c r="G315" s="208"/>
      <c r="H315" s="211">
        <v>1</v>
      </c>
      <c r="I315" s="212"/>
      <c r="J315" s="208"/>
      <c r="K315" s="208"/>
      <c r="L315" s="213"/>
      <c r="M315" s="214"/>
      <c r="N315" s="215"/>
      <c r="O315" s="215"/>
      <c r="P315" s="215"/>
      <c r="Q315" s="215"/>
      <c r="R315" s="215"/>
      <c r="S315" s="215"/>
      <c r="T315" s="216"/>
      <c r="AT315" s="217" t="s">
        <v>146</v>
      </c>
      <c r="AU315" s="217" t="s">
        <v>91</v>
      </c>
      <c r="AV315" s="14" t="s">
        <v>140</v>
      </c>
      <c r="AW315" s="14" t="s">
        <v>41</v>
      </c>
      <c r="AX315" s="14" t="s">
        <v>89</v>
      </c>
      <c r="AY315" s="217" t="s">
        <v>133</v>
      </c>
    </row>
    <row r="316" spans="1:65" s="2" customFormat="1" ht="37.950000000000003" customHeight="1">
      <c r="A316" s="37"/>
      <c r="B316" s="38"/>
      <c r="C316" s="239" t="s">
        <v>550</v>
      </c>
      <c r="D316" s="239" t="s">
        <v>514</v>
      </c>
      <c r="E316" s="240" t="s">
        <v>1211</v>
      </c>
      <c r="F316" s="241" t="s">
        <v>1212</v>
      </c>
      <c r="G316" s="242" t="s">
        <v>138</v>
      </c>
      <c r="H316" s="243">
        <v>1.01</v>
      </c>
      <c r="I316" s="244"/>
      <c r="J316" s="245">
        <f>ROUND(I316*H316,2)</f>
        <v>0</v>
      </c>
      <c r="K316" s="241" t="s">
        <v>139</v>
      </c>
      <c r="L316" s="246"/>
      <c r="M316" s="247" t="s">
        <v>35</v>
      </c>
      <c r="N316" s="248" t="s">
        <v>52</v>
      </c>
      <c r="O316" s="67"/>
      <c r="P316" s="185">
        <f>O316*H316</f>
        <v>0</v>
      </c>
      <c r="Q316" s="185">
        <v>0</v>
      </c>
      <c r="R316" s="185">
        <f>Q316*H316</f>
        <v>0</v>
      </c>
      <c r="S316" s="185">
        <v>0</v>
      </c>
      <c r="T316" s="186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87" t="s">
        <v>184</v>
      </c>
      <c r="AT316" s="187" t="s">
        <v>514</v>
      </c>
      <c r="AU316" s="187" t="s">
        <v>91</v>
      </c>
      <c r="AY316" s="19" t="s">
        <v>133</v>
      </c>
      <c r="BE316" s="188">
        <f>IF(N316="základní",J316,0)</f>
        <v>0</v>
      </c>
      <c r="BF316" s="188">
        <f>IF(N316="snížená",J316,0)</f>
        <v>0</v>
      </c>
      <c r="BG316" s="188">
        <f>IF(N316="zákl. přenesená",J316,0)</f>
        <v>0</v>
      </c>
      <c r="BH316" s="188">
        <f>IF(N316="sníž. přenesená",J316,0)</f>
        <v>0</v>
      </c>
      <c r="BI316" s="188">
        <f>IF(N316="nulová",J316,0)</f>
        <v>0</v>
      </c>
      <c r="BJ316" s="19" t="s">
        <v>89</v>
      </c>
      <c r="BK316" s="188">
        <f>ROUND(I316*H316,2)</f>
        <v>0</v>
      </c>
      <c r="BL316" s="19" t="s">
        <v>140</v>
      </c>
      <c r="BM316" s="187" t="s">
        <v>865</v>
      </c>
    </row>
    <row r="317" spans="1:65" s="2" customFormat="1" ht="28.8">
      <c r="A317" s="37"/>
      <c r="B317" s="38"/>
      <c r="C317" s="39"/>
      <c r="D317" s="189" t="s">
        <v>142</v>
      </c>
      <c r="E317" s="39"/>
      <c r="F317" s="190" t="s">
        <v>1212</v>
      </c>
      <c r="G317" s="39"/>
      <c r="H317" s="39"/>
      <c r="I317" s="191"/>
      <c r="J317" s="39"/>
      <c r="K317" s="39"/>
      <c r="L317" s="42"/>
      <c r="M317" s="192"/>
      <c r="N317" s="193"/>
      <c r="O317" s="67"/>
      <c r="P317" s="67"/>
      <c r="Q317" s="67"/>
      <c r="R317" s="67"/>
      <c r="S317" s="67"/>
      <c r="T317" s="68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9" t="s">
        <v>142</v>
      </c>
      <c r="AU317" s="19" t="s">
        <v>91</v>
      </c>
    </row>
    <row r="318" spans="1:65" s="13" customFormat="1">
      <c r="B318" s="196"/>
      <c r="C318" s="197"/>
      <c r="D318" s="189" t="s">
        <v>146</v>
      </c>
      <c r="E318" s="198" t="s">
        <v>35</v>
      </c>
      <c r="F318" s="199" t="s">
        <v>1182</v>
      </c>
      <c r="G318" s="197"/>
      <c r="H318" s="200">
        <v>1.01</v>
      </c>
      <c r="I318" s="201"/>
      <c r="J318" s="197"/>
      <c r="K318" s="197"/>
      <c r="L318" s="202"/>
      <c r="M318" s="203"/>
      <c r="N318" s="204"/>
      <c r="O318" s="204"/>
      <c r="P318" s="204"/>
      <c r="Q318" s="204"/>
      <c r="R318" s="204"/>
      <c r="S318" s="204"/>
      <c r="T318" s="205"/>
      <c r="AT318" s="206" t="s">
        <v>146</v>
      </c>
      <c r="AU318" s="206" t="s">
        <v>91</v>
      </c>
      <c r="AV318" s="13" t="s">
        <v>91</v>
      </c>
      <c r="AW318" s="13" t="s">
        <v>41</v>
      </c>
      <c r="AX318" s="13" t="s">
        <v>81</v>
      </c>
      <c r="AY318" s="206" t="s">
        <v>133</v>
      </c>
    </row>
    <row r="319" spans="1:65" s="14" customFormat="1">
      <c r="B319" s="207"/>
      <c r="C319" s="208"/>
      <c r="D319" s="189" t="s">
        <v>146</v>
      </c>
      <c r="E319" s="209" t="s">
        <v>35</v>
      </c>
      <c r="F319" s="210" t="s">
        <v>148</v>
      </c>
      <c r="G319" s="208"/>
      <c r="H319" s="211">
        <v>1.01</v>
      </c>
      <c r="I319" s="212"/>
      <c r="J319" s="208"/>
      <c r="K319" s="208"/>
      <c r="L319" s="213"/>
      <c r="M319" s="214"/>
      <c r="N319" s="215"/>
      <c r="O319" s="215"/>
      <c r="P319" s="215"/>
      <c r="Q319" s="215"/>
      <c r="R319" s="215"/>
      <c r="S319" s="215"/>
      <c r="T319" s="216"/>
      <c r="AT319" s="217" t="s">
        <v>146</v>
      </c>
      <c r="AU319" s="217" t="s">
        <v>91</v>
      </c>
      <c r="AV319" s="14" t="s">
        <v>140</v>
      </c>
      <c r="AW319" s="14" t="s">
        <v>41</v>
      </c>
      <c r="AX319" s="14" t="s">
        <v>89</v>
      </c>
      <c r="AY319" s="217" t="s">
        <v>133</v>
      </c>
    </row>
    <row r="320" spans="1:65" s="2" customFormat="1" ht="24.15" customHeight="1">
      <c r="A320" s="37"/>
      <c r="B320" s="38"/>
      <c r="C320" s="176" t="s">
        <v>557</v>
      </c>
      <c r="D320" s="176" t="s">
        <v>135</v>
      </c>
      <c r="E320" s="177" t="s">
        <v>1213</v>
      </c>
      <c r="F320" s="178" t="s">
        <v>1214</v>
      </c>
      <c r="G320" s="179" t="s">
        <v>138</v>
      </c>
      <c r="H320" s="180">
        <v>2</v>
      </c>
      <c r="I320" s="181"/>
      <c r="J320" s="182">
        <f>ROUND(I320*H320,2)</f>
        <v>0</v>
      </c>
      <c r="K320" s="178" t="s">
        <v>139</v>
      </c>
      <c r="L320" s="42"/>
      <c r="M320" s="183" t="s">
        <v>35</v>
      </c>
      <c r="N320" s="184" t="s">
        <v>52</v>
      </c>
      <c r="O320" s="67"/>
      <c r="P320" s="185">
        <f>O320*H320</f>
        <v>0</v>
      </c>
      <c r="Q320" s="185">
        <v>1.7099999999999999E-3</v>
      </c>
      <c r="R320" s="185">
        <f>Q320*H320</f>
        <v>3.4199999999999999E-3</v>
      </c>
      <c r="S320" s="185">
        <v>0</v>
      </c>
      <c r="T320" s="186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87" t="s">
        <v>140</v>
      </c>
      <c r="AT320" s="187" t="s">
        <v>135</v>
      </c>
      <c r="AU320" s="187" t="s">
        <v>91</v>
      </c>
      <c r="AY320" s="19" t="s">
        <v>133</v>
      </c>
      <c r="BE320" s="188">
        <f>IF(N320="základní",J320,0)</f>
        <v>0</v>
      </c>
      <c r="BF320" s="188">
        <f>IF(N320="snížená",J320,0)</f>
        <v>0</v>
      </c>
      <c r="BG320" s="188">
        <f>IF(N320="zákl. přenesená",J320,0)</f>
        <v>0</v>
      </c>
      <c r="BH320" s="188">
        <f>IF(N320="sníž. přenesená",J320,0)</f>
        <v>0</v>
      </c>
      <c r="BI320" s="188">
        <f>IF(N320="nulová",J320,0)</f>
        <v>0</v>
      </c>
      <c r="BJ320" s="19" t="s">
        <v>89</v>
      </c>
      <c r="BK320" s="188">
        <f>ROUND(I320*H320,2)</f>
        <v>0</v>
      </c>
      <c r="BL320" s="19" t="s">
        <v>140</v>
      </c>
      <c r="BM320" s="187" t="s">
        <v>1215</v>
      </c>
    </row>
    <row r="321" spans="1:65" s="2" customFormat="1" ht="28.8">
      <c r="A321" s="37"/>
      <c r="B321" s="38"/>
      <c r="C321" s="39"/>
      <c r="D321" s="189" t="s">
        <v>142</v>
      </c>
      <c r="E321" s="39"/>
      <c r="F321" s="190" t="s">
        <v>1216</v>
      </c>
      <c r="G321" s="39"/>
      <c r="H321" s="39"/>
      <c r="I321" s="191"/>
      <c r="J321" s="39"/>
      <c r="K321" s="39"/>
      <c r="L321" s="42"/>
      <c r="M321" s="192"/>
      <c r="N321" s="193"/>
      <c r="O321" s="67"/>
      <c r="P321" s="67"/>
      <c r="Q321" s="67"/>
      <c r="R321" s="67"/>
      <c r="S321" s="67"/>
      <c r="T321" s="68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9" t="s">
        <v>142</v>
      </c>
      <c r="AU321" s="19" t="s">
        <v>91</v>
      </c>
    </row>
    <row r="322" spans="1:65" s="2" customFormat="1">
      <c r="A322" s="37"/>
      <c r="B322" s="38"/>
      <c r="C322" s="39"/>
      <c r="D322" s="194" t="s">
        <v>144</v>
      </c>
      <c r="E322" s="39"/>
      <c r="F322" s="195" t="s">
        <v>1217</v>
      </c>
      <c r="G322" s="39"/>
      <c r="H322" s="39"/>
      <c r="I322" s="191"/>
      <c r="J322" s="39"/>
      <c r="K322" s="39"/>
      <c r="L322" s="42"/>
      <c r="M322" s="192"/>
      <c r="N322" s="193"/>
      <c r="O322" s="67"/>
      <c r="P322" s="67"/>
      <c r="Q322" s="67"/>
      <c r="R322" s="67"/>
      <c r="S322" s="67"/>
      <c r="T322" s="68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9" t="s">
        <v>144</v>
      </c>
      <c r="AU322" s="19" t="s">
        <v>91</v>
      </c>
    </row>
    <row r="323" spans="1:65" s="13" customFormat="1">
      <c r="B323" s="196"/>
      <c r="C323" s="197"/>
      <c r="D323" s="189" t="s">
        <v>146</v>
      </c>
      <c r="E323" s="198" t="s">
        <v>35</v>
      </c>
      <c r="F323" s="199" t="s">
        <v>1218</v>
      </c>
      <c r="G323" s="197"/>
      <c r="H323" s="200">
        <v>2</v>
      </c>
      <c r="I323" s="201"/>
      <c r="J323" s="197"/>
      <c r="K323" s="197"/>
      <c r="L323" s="202"/>
      <c r="M323" s="203"/>
      <c r="N323" s="204"/>
      <c r="O323" s="204"/>
      <c r="P323" s="204"/>
      <c r="Q323" s="204"/>
      <c r="R323" s="204"/>
      <c r="S323" s="204"/>
      <c r="T323" s="205"/>
      <c r="AT323" s="206" t="s">
        <v>146</v>
      </c>
      <c r="AU323" s="206" t="s">
        <v>91</v>
      </c>
      <c r="AV323" s="13" t="s">
        <v>91</v>
      </c>
      <c r="AW323" s="13" t="s">
        <v>41</v>
      </c>
      <c r="AX323" s="13" t="s">
        <v>81</v>
      </c>
      <c r="AY323" s="206" t="s">
        <v>133</v>
      </c>
    </row>
    <row r="324" spans="1:65" s="14" customFormat="1">
      <c r="B324" s="207"/>
      <c r="C324" s="208"/>
      <c r="D324" s="189" t="s">
        <v>146</v>
      </c>
      <c r="E324" s="209" t="s">
        <v>35</v>
      </c>
      <c r="F324" s="210" t="s">
        <v>148</v>
      </c>
      <c r="G324" s="208"/>
      <c r="H324" s="211">
        <v>2</v>
      </c>
      <c r="I324" s="212"/>
      <c r="J324" s="208"/>
      <c r="K324" s="208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 t="s">
        <v>146</v>
      </c>
      <c r="AU324" s="217" t="s">
        <v>91</v>
      </c>
      <c r="AV324" s="14" t="s">
        <v>140</v>
      </c>
      <c r="AW324" s="14" t="s">
        <v>41</v>
      </c>
      <c r="AX324" s="14" t="s">
        <v>89</v>
      </c>
      <c r="AY324" s="217" t="s">
        <v>133</v>
      </c>
    </row>
    <row r="325" spans="1:65" s="2" customFormat="1" ht="37.950000000000003" customHeight="1">
      <c r="A325" s="37"/>
      <c r="B325" s="38"/>
      <c r="C325" s="239" t="s">
        <v>564</v>
      </c>
      <c r="D325" s="239" t="s">
        <v>514</v>
      </c>
      <c r="E325" s="240" t="s">
        <v>1219</v>
      </c>
      <c r="F325" s="241" t="s">
        <v>1220</v>
      </c>
      <c r="G325" s="242" t="s">
        <v>138</v>
      </c>
      <c r="H325" s="243">
        <v>1.01</v>
      </c>
      <c r="I325" s="244"/>
      <c r="J325" s="245">
        <f>ROUND(I325*H325,2)</f>
        <v>0</v>
      </c>
      <c r="K325" s="241" t="s">
        <v>139</v>
      </c>
      <c r="L325" s="246"/>
      <c r="M325" s="247" t="s">
        <v>35</v>
      </c>
      <c r="N325" s="248" t="s">
        <v>52</v>
      </c>
      <c r="O325" s="67"/>
      <c r="P325" s="185">
        <f>O325*H325</f>
        <v>0</v>
      </c>
      <c r="Q325" s="185">
        <v>0</v>
      </c>
      <c r="R325" s="185">
        <f>Q325*H325</f>
        <v>0</v>
      </c>
      <c r="S325" s="185">
        <v>0</v>
      </c>
      <c r="T325" s="186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87" t="s">
        <v>184</v>
      </c>
      <c r="AT325" s="187" t="s">
        <v>514</v>
      </c>
      <c r="AU325" s="187" t="s">
        <v>91</v>
      </c>
      <c r="AY325" s="19" t="s">
        <v>133</v>
      </c>
      <c r="BE325" s="188">
        <f>IF(N325="základní",J325,0)</f>
        <v>0</v>
      </c>
      <c r="BF325" s="188">
        <f>IF(N325="snížená",J325,0)</f>
        <v>0</v>
      </c>
      <c r="BG325" s="188">
        <f>IF(N325="zákl. přenesená",J325,0)</f>
        <v>0</v>
      </c>
      <c r="BH325" s="188">
        <f>IF(N325="sníž. přenesená",J325,0)</f>
        <v>0</v>
      </c>
      <c r="BI325" s="188">
        <f>IF(N325="nulová",J325,0)</f>
        <v>0</v>
      </c>
      <c r="BJ325" s="19" t="s">
        <v>89</v>
      </c>
      <c r="BK325" s="188">
        <f>ROUND(I325*H325,2)</f>
        <v>0</v>
      </c>
      <c r="BL325" s="19" t="s">
        <v>140</v>
      </c>
      <c r="BM325" s="187" t="s">
        <v>603</v>
      </c>
    </row>
    <row r="326" spans="1:65" s="2" customFormat="1" ht="19.2">
      <c r="A326" s="37"/>
      <c r="B326" s="38"/>
      <c r="C326" s="39"/>
      <c r="D326" s="189" t="s">
        <v>142</v>
      </c>
      <c r="E326" s="39"/>
      <c r="F326" s="190" t="s">
        <v>1220</v>
      </c>
      <c r="G326" s="39"/>
      <c r="H326" s="39"/>
      <c r="I326" s="191"/>
      <c r="J326" s="39"/>
      <c r="K326" s="39"/>
      <c r="L326" s="42"/>
      <c r="M326" s="192"/>
      <c r="N326" s="193"/>
      <c r="O326" s="67"/>
      <c r="P326" s="67"/>
      <c r="Q326" s="67"/>
      <c r="R326" s="67"/>
      <c r="S326" s="67"/>
      <c r="T326" s="68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9" t="s">
        <v>142</v>
      </c>
      <c r="AU326" s="19" t="s">
        <v>91</v>
      </c>
    </row>
    <row r="327" spans="1:65" s="13" customFormat="1">
      <c r="B327" s="196"/>
      <c r="C327" s="197"/>
      <c r="D327" s="189" t="s">
        <v>146</v>
      </c>
      <c r="E327" s="198" t="s">
        <v>35</v>
      </c>
      <c r="F327" s="199" t="s">
        <v>1182</v>
      </c>
      <c r="G327" s="197"/>
      <c r="H327" s="200">
        <v>1.01</v>
      </c>
      <c r="I327" s="201"/>
      <c r="J327" s="197"/>
      <c r="K327" s="197"/>
      <c r="L327" s="202"/>
      <c r="M327" s="203"/>
      <c r="N327" s="204"/>
      <c r="O327" s="204"/>
      <c r="P327" s="204"/>
      <c r="Q327" s="204"/>
      <c r="R327" s="204"/>
      <c r="S327" s="204"/>
      <c r="T327" s="205"/>
      <c r="AT327" s="206" t="s">
        <v>146</v>
      </c>
      <c r="AU327" s="206" t="s">
        <v>91</v>
      </c>
      <c r="AV327" s="13" t="s">
        <v>91</v>
      </c>
      <c r="AW327" s="13" t="s">
        <v>41</v>
      </c>
      <c r="AX327" s="13" t="s">
        <v>81</v>
      </c>
      <c r="AY327" s="206" t="s">
        <v>133</v>
      </c>
    </row>
    <row r="328" spans="1:65" s="14" customFormat="1">
      <c r="B328" s="207"/>
      <c r="C328" s="208"/>
      <c r="D328" s="189" t="s">
        <v>146</v>
      </c>
      <c r="E328" s="209" t="s">
        <v>35</v>
      </c>
      <c r="F328" s="210" t="s">
        <v>148</v>
      </c>
      <c r="G328" s="208"/>
      <c r="H328" s="211">
        <v>1.01</v>
      </c>
      <c r="I328" s="212"/>
      <c r="J328" s="208"/>
      <c r="K328" s="208"/>
      <c r="L328" s="213"/>
      <c r="M328" s="214"/>
      <c r="N328" s="215"/>
      <c r="O328" s="215"/>
      <c r="P328" s="215"/>
      <c r="Q328" s="215"/>
      <c r="R328" s="215"/>
      <c r="S328" s="215"/>
      <c r="T328" s="216"/>
      <c r="AT328" s="217" t="s">
        <v>146</v>
      </c>
      <c r="AU328" s="217" t="s">
        <v>91</v>
      </c>
      <c r="AV328" s="14" t="s">
        <v>140</v>
      </c>
      <c r="AW328" s="14" t="s">
        <v>41</v>
      </c>
      <c r="AX328" s="14" t="s">
        <v>89</v>
      </c>
      <c r="AY328" s="217" t="s">
        <v>133</v>
      </c>
    </row>
    <row r="329" spans="1:65" s="2" customFormat="1" ht="24.15" customHeight="1">
      <c r="A329" s="37"/>
      <c r="B329" s="38"/>
      <c r="C329" s="239" t="s">
        <v>340</v>
      </c>
      <c r="D329" s="239" t="s">
        <v>514</v>
      </c>
      <c r="E329" s="240" t="s">
        <v>1221</v>
      </c>
      <c r="F329" s="241" t="s">
        <v>1222</v>
      </c>
      <c r="G329" s="242" t="s">
        <v>138</v>
      </c>
      <c r="H329" s="243">
        <v>1.01</v>
      </c>
      <c r="I329" s="244"/>
      <c r="J329" s="245">
        <f>ROUND(I329*H329,2)</f>
        <v>0</v>
      </c>
      <c r="K329" s="241" t="s">
        <v>139</v>
      </c>
      <c r="L329" s="246"/>
      <c r="M329" s="247" t="s">
        <v>35</v>
      </c>
      <c r="N329" s="248" t="s">
        <v>52</v>
      </c>
      <c r="O329" s="67"/>
      <c r="P329" s="185">
        <f>O329*H329</f>
        <v>0</v>
      </c>
      <c r="Q329" s="185">
        <v>0</v>
      </c>
      <c r="R329" s="185">
        <f>Q329*H329</f>
        <v>0</v>
      </c>
      <c r="S329" s="185">
        <v>0</v>
      </c>
      <c r="T329" s="186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87" t="s">
        <v>184</v>
      </c>
      <c r="AT329" s="187" t="s">
        <v>514</v>
      </c>
      <c r="AU329" s="187" t="s">
        <v>91</v>
      </c>
      <c r="AY329" s="19" t="s">
        <v>133</v>
      </c>
      <c r="BE329" s="188">
        <f>IF(N329="základní",J329,0)</f>
        <v>0</v>
      </c>
      <c r="BF329" s="188">
        <f>IF(N329="snížená",J329,0)</f>
        <v>0</v>
      </c>
      <c r="BG329" s="188">
        <f>IF(N329="zákl. přenesená",J329,0)</f>
        <v>0</v>
      </c>
      <c r="BH329" s="188">
        <f>IF(N329="sníž. přenesená",J329,0)</f>
        <v>0</v>
      </c>
      <c r="BI329" s="188">
        <f>IF(N329="nulová",J329,0)</f>
        <v>0</v>
      </c>
      <c r="BJ329" s="19" t="s">
        <v>89</v>
      </c>
      <c r="BK329" s="188">
        <f>ROUND(I329*H329,2)</f>
        <v>0</v>
      </c>
      <c r="BL329" s="19" t="s">
        <v>140</v>
      </c>
      <c r="BM329" s="187" t="s">
        <v>875</v>
      </c>
    </row>
    <row r="330" spans="1:65" s="2" customFormat="1" ht="19.2">
      <c r="A330" s="37"/>
      <c r="B330" s="38"/>
      <c r="C330" s="39"/>
      <c r="D330" s="189" t="s">
        <v>142</v>
      </c>
      <c r="E330" s="39"/>
      <c r="F330" s="190" t="s">
        <v>1222</v>
      </c>
      <c r="G330" s="39"/>
      <c r="H330" s="39"/>
      <c r="I330" s="191"/>
      <c r="J330" s="39"/>
      <c r="K330" s="39"/>
      <c r="L330" s="42"/>
      <c r="M330" s="192"/>
      <c r="N330" s="193"/>
      <c r="O330" s="67"/>
      <c r="P330" s="67"/>
      <c r="Q330" s="67"/>
      <c r="R330" s="67"/>
      <c r="S330" s="67"/>
      <c r="T330" s="68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9" t="s">
        <v>142</v>
      </c>
      <c r="AU330" s="19" t="s">
        <v>91</v>
      </c>
    </row>
    <row r="331" spans="1:65" s="13" customFormat="1">
      <c r="B331" s="196"/>
      <c r="C331" s="197"/>
      <c r="D331" s="189" t="s">
        <v>146</v>
      </c>
      <c r="E331" s="198" t="s">
        <v>35</v>
      </c>
      <c r="F331" s="199" t="s">
        <v>1182</v>
      </c>
      <c r="G331" s="197"/>
      <c r="H331" s="200">
        <v>1.01</v>
      </c>
      <c r="I331" s="201"/>
      <c r="J331" s="197"/>
      <c r="K331" s="197"/>
      <c r="L331" s="202"/>
      <c r="M331" s="203"/>
      <c r="N331" s="204"/>
      <c r="O331" s="204"/>
      <c r="P331" s="204"/>
      <c r="Q331" s="204"/>
      <c r="R331" s="204"/>
      <c r="S331" s="204"/>
      <c r="T331" s="205"/>
      <c r="AT331" s="206" t="s">
        <v>146</v>
      </c>
      <c r="AU331" s="206" t="s">
        <v>91</v>
      </c>
      <c r="AV331" s="13" t="s">
        <v>91</v>
      </c>
      <c r="AW331" s="13" t="s">
        <v>41</v>
      </c>
      <c r="AX331" s="13" t="s">
        <v>81</v>
      </c>
      <c r="AY331" s="206" t="s">
        <v>133</v>
      </c>
    </row>
    <row r="332" spans="1:65" s="14" customFormat="1">
      <c r="B332" s="207"/>
      <c r="C332" s="208"/>
      <c r="D332" s="189" t="s">
        <v>146</v>
      </c>
      <c r="E332" s="209" t="s">
        <v>35</v>
      </c>
      <c r="F332" s="210" t="s">
        <v>148</v>
      </c>
      <c r="G332" s="208"/>
      <c r="H332" s="211">
        <v>1.01</v>
      </c>
      <c r="I332" s="212"/>
      <c r="J332" s="208"/>
      <c r="K332" s="208"/>
      <c r="L332" s="213"/>
      <c r="M332" s="214"/>
      <c r="N332" s="215"/>
      <c r="O332" s="215"/>
      <c r="P332" s="215"/>
      <c r="Q332" s="215"/>
      <c r="R332" s="215"/>
      <c r="S332" s="215"/>
      <c r="T332" s="216"/>
      <c r="AT332" s="217" t="s">
        <v>146</v>
      </c>
      <c r="AU332" s="217" t="s">
        <v>91</v>
      </c>
      <c r="AV332" s="14" t="s">
        <v>140</v>
      </c>
      <c r="AW332" s="14" t="s">
        <v>41</v>
      </c>
      <c r="AX332" s="14" t="s">
        <v>89</v>
      </c>
      <c r="AY332" s="217" t="s">
        <v>133</v>
      </c>
    </row>
    <row r="333" spans="1:65" s="2" customFormat="1" ht="24.15" customHeight="1">
      <c r="A333" s="37"/>
      <c r="B333" s="38"/>
      <c r="C333" s="176" t="s">
        <v>577</v>
      </c>
      <c r="D333" s="176" t="s">
        <v>135</v>
      </c>
      <c r="E333" s="177" t="s">
        <v>1223</v>
      </c>
      <c r="F333" s="178" t="s">
        <v>1224</v>
      </c>
      <c r="G333" s="179" t="s">
        <v>193</v>
      </c>
      <c r="H333" s="180">
        <v>98.8</v>
      </c>
      <c r="I333" s="181"/>
      <c r="J333" s="182">
        <f>ROUND(I333*H333,2)</f>
        <v>0</v>
      </c>
      <c r="K333" s="178" t="s">
        <v>139</v>
      </c>
      <c r="L333" s="42"/>
      <c r="M333" s="183" t="s">
        <v>35</v>
      </c>
      <c r="N333" s="184" t="s">
        <v>52</v>
      </c>
      <c r="O333" s="67"/>
      <c r="P333" s="185">
        <f>O333*H333</f>
        <v>0</v>
      </c>
      <c r="Q333" s="185">
        <v>0</v>
      </c>
      <c r="R333" s="185">
        <f>Q333*H333</f>
        <v>0</v>
      </c>
      <c r="S333" s="185">
        <v>0</v>
      </c>
      <c r="T333" s="186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87" t="s">
        <v>140</v>
      </c>
      <c r="AT333" s="187" t="s">
        <v>135</v>
      </c>
      <c r="AU333" s="187" t="s">
        <v>91</v>
      </c>
      <c r="AY333" s="19" t="s">
        <v>133</v>
      </c>
      <c r="BE333" s="188">
        <f>IF(N333="základní",J333,0)</f>
        <v>0</v>
      </c>
      <c r="BF333" s="188">
        <f>IF(N333="snížená",J333,0)</f>
        <v>0</v>
      </c>
      <c r="BG333" s="188">
        <f>IF(N333="zákl. přenesená",J333,0)</f>
        <v>0</v>
      </c>
      <c r="BH333" s="188">
        <f>IF(N333="sníž. přenesená",J333,0)</f>
        <v>0</v>
      </c>
      <c r="BI333" s="188">
        <f>IF(N333="nulová",J333,0)</f>
        <v>0</v>
      </c>
      <c r="BJ333" s="19" t="s">
        <v>89</v>
      </c>
      <c r="BK333" s="188">
        <f>ROUND(I333*H333,2)</f>
        <v>0</v>
      </c>
      <c r="BL333" s="19" t="s">
        <v>140</v>
      </c>
      <c r="BM333" s="187" t="s">
        <v>718</v>
      </c>
    </row>
    <row r="334" spans="1:65" s="2" customFormat="1" ht="19.2">
      <c r="A334" s="37"/>
      <c r="B334" s="38"/>
      <c r="C334" s="39"/>
      <c r="D334" s="189" t="s">
        <v>142</v>
      </c>
      <c r="E334" s="39"/>
      <c r="F334" s="190" t="s">
        <v>1224</v>
      </c>
      <c r="G334" s="39"/>
      <c r="H334" s="39"/>
      <c r="I334" s="191"/>
      <c r="J334" s="39"/>
      <c r="K334" s="39"/>
      <c r="L334" s="42"/>
      <c r="M334" s="192"/>
      <c r="N334" s="193"/>
      <c r="O334" s="67"/>
      <c r="P334" s="67"/>
      <c r="Q334" s="67"/>
      <c r="R334" s="67"/>
      <c r="S334" s="67"/>
      <c r="T334" s="68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9" t="s">
        <v>142</v>
      </c>
      <c r="AU334" s="19" t="s">
        <v>91</v>
      </c>
    </row>
    <row r="335" spans="1:65" s="13" customFormat="1">
      <c r="B335" s="196"/>
      <c r="C335" s="197"/>
      <c r="D335" s="189" t="s">
        <v>146</v>
      </c>
      <c r="E335" s="198" t="s">
        <v>35</v>
      </c>
      <c r="F335" s="199" t="s">
        <v>1225</v>
      </c>
      <c r="G335" s="197"/>
      <c r="H335" s="200">
        <v>98.8</v>
      </c>
      <c r="I335" s="201"/>
      <c r="J335" s="197"/>
      <c r="K335" s="197"/>
      <c r="L335" s="202"/>
      <c r="M335" s="203"/>
      <c r="N335" s="204"/>
      <c r="O335" s="204"/>
      <c r="P335" s="204"/>
      <c r="Q335" s="204"/>
      <c r="R335" s="204"/>
      <c r="S335" s="204"/>
      <c r="T335" s="205"/>
      <c r="AT335" s="206" t="s">
        <v>146</v>
      </c>
      <c r="AU335" s="206" t="s">
        <v>91</v>
      </c>
      <c r="AV335" s="13" t="s">
        <v>91</v>
      </c>
      <c r="AW335" s="13" t="s">
        <v>41</v>
      </c>
      <c r="AX335" s="13" t="s">
        <v>81</v>
      </c>
      <c r="AY335" s="206" t="s">
        <v>133</v>
      </c>
    </row>
    <row r="336" spans="1:65" s="14" customFormat="1">
      <c r="B336" s="207"/>
      <c r="C336" s="208"/>
      <c r="D336" s="189" t="s">
        <v>146</v>
      </c>
      <c r="E336" s="209" t="s">
        <v>35</v>
      </c>
      <c r="F336" s="210" t="s">
        <v>148</v>
      </c>
      <c r="G336" s="208"/>
      <c r="H336" s="211">
        <v>98.8</v>
      </c>
      <c r="I336" s="212"/>
      <c r="J336" s="208"/>
      <c r="K336" s="208"/>
      <c r="L336" s="213"/>
      <c r="M336" s="214"/>
      <c r="N336" s="215"/>
      <c r="O336" s="215"/>
      <c r="P336" s="215"/>
      <c r="Q336" s="215"/>
      <c r="R336" s="215"/>
      <c r="S336" s="215"/>
      <c r="T336" s="216"/>
      <c r="AT336" s="217" t="s">
        <v>146</v>
      </c>
      <c r="AU336" s="217" t="s">
        <v>91</v>
      </c>
      <c r="AV336" s="14" t="s">
        <v>140</v>
      </c>
      <c r="AW336" s="14" t="s">
        <v>41</v>
      </c>
      <c r="AX336" s="14" t="s">
        <v>89</v>
      </c>
      <c r="AY336" s="217" t="s">
        <v>133</v>
      </c>
    </row>
    <row r="337" spans="1:65" s="2" customFormat="1" ht="24.15" customHeight="1">
      <c r="A337" s="37"/>
      <c r="B337" s="38"/>
      <c r="C337" s="239" t="s">
        <v>390</v>
      </c>
      <c r="D337" s="239" t="s">
        <v>514</v>
      </c>
      <c r="E337" s="240" t="s">
        <v>1226</v>
      </c>
      <c r="F337" s="241" t="s">
        <v>1227</v>
      </c>
      <c r="G337" s="242" t="s">
        <v>193</v>
      </c>
      <c r="H337" s="243">
        <v>100.282</v>
      </c>
      <c r="I337" s="244"/>
      <c r="J337" s="245">
        <f>ROUND(I337*H337,2)</f>
        <v>0</v>
      </c>
      <c r="K337" s="241" t="s">
        <v>139</v>
      </c>
      <c r="L337" s="246"/>
      <c r="M337" s="247" t="s">
        <v>35</v>
      </c>
      <c r="N337" s="248" t="s">
        <v>52</v>
      </c>
      <c r="O337" s="67"/>
      <c r="P337" s="185">
        <f>O337*H337</f>
        <v>0</v>
      </c>
      <c r="Q337" s="185">
        <v>0</v>
      </c>
      <c r="R337" s="185">
        <f>Q337*H337</f>
        <v>0</v>
      </c>
      <c r="S337" s="185">
        <v>0</v>
      </c>
      <c r="T337" s="186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87" t="s">
        <v>184</v>
      </c>
      <c r="AT337" s="187" t="s">
        <v>514</v>
      </c>
      <c r="AU337" s="187" t="s">
        <v>91</v>
      </c>
      <c r="AY337" s="19" t="s">
        <v>133</v>
      </c>
      <c r="BE337" s="188">
        <f>IF(N337="základní",J337,0)</f>
        <v>0</v>
      </c>
      <c r="BF337" s="188">
        <f>IF(N337="snížená",J337,0)</f>
        <v>0</v>
      </c>
      <c r="BG337" s="188">
        <f>IF(N337="zákl. přenesená",J337,0)</f>
        <v>0</v>
      </c>
      <c r="BH337" s="188">
        <f>IF(N337="sníž. přenesená",J337,0)</f>
        <v>0</v>
      </c>
      <c r="BI337" s="188">
        <f>IF(N337="nulová",J337,0)</f>
        <v>0</v>
      </c>
      <c r="BJ337" s="19" t="s">
        <v>89</v>
      </c>
      <c r="BK337" s="188">
        <f>ROUND(I337*H337,2)</f>
        <v>0</v>
      </c>
      <c r="BL337" s="19" t="s">
        <v>140</v>
      </c>
      <c r="BM337" s="187" t="s">
        <v>730</v>
      </c>
    </row>
    <row r="338" spans="1:65" s="2" customFormat="1">
      <c r="A338" s="37"/>
      <c r="B338" s="38"/>
      <c r="C338" s="39"/>
      <c r="D338" s="189" t="s">
        <v>142</v>
      </c>
      <c r="E338" s="39"/>
      <c r="F338" s="190" t="s">
        <v>1227</v>
      </c>
      <c r="G338" s="39"/>
      <c r="H338" s="39"/>
      <c r="I338" s="191"/>
      <c r="J338" s="39"/>
      <c r="K338" s="39"/>
      <c r="L338" s="42"/>
      <c r="M338" s="192"/>
      <c r="N338" s="193"/>
      <c r="O338" s="67"/>
      <c r="P338" s="67"/>
      <c r="Q338" s="67"/>
      <c r="R338" s="67"/>
      <c r="S338" s="67"/>
      <c r="T338" s="68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9" t="s">
        <v>142</v>
      </c>
      <c r="AU338" s="19" t="s">
        <v>91</v>
      </c>
    </row>
    <row r="339" spans="1:65" s="13" customFormat="1">
      <c r="B339" s="196"/>
      <c r="C339" s="197"/>
      <c r="D339" s="189" t="s">
        <v>146</v>
      </c>
      <c r="E339" s="198" t="s">
        <v>35</v>
      </c>
      <c r="F339" s="199" t="s">
        <v>1228</v>
      </c>
      <c r="G339" s="197"/>
      <c r="H339" s="200">
        <v>100.282</v>
      </c>
      <c r="I339" s="201"/>
      <c r="J339" s="197"/>
      <c r="K339" s="197"/>
      <c r="L339" s="202"/>
      <c r="M339" s="203"/>
      <c r="N339" s="204"/>
      <c r="O339" s="204"/>
      <c r="P339" s="204"/>
      <c r="Q339" s="204"/>
      <c r="R339" s="204"/>
      <c r="S339" s="204"/>
      <c r="T339" s="205"/>
      <c r="AT339" s="206" t="s">
        <v>146</v>
      </c>
      <c r="AU339" s="206" t="s">
        <v>91</v>
      </c>
      <c r="AV339" s="13" t="s">
        <v>91</v>
      </c>
      <c r="AW339" s="13" t="s">
        <v>41</v>
      </c>
      <c r="AX339" s="13" t="s">
        <v>81</v>
      </c>
      <c r="AY339" s="206" t="s">
        <v>133</v>
      </c>
    </row>
    <row r="340" spans="1:65" s="14" customFormat="1">
      <c r="B340" s="207"/>
      <c r="C340" s="208"/>
      <c r="D340" s="189" t="s">
        <v>146</v>
      </c>
      <c r="E340" s="209" t="s">
        <v>35</v>
      </c>
      <c r="F340" s="210" t="s">
        <v>148</v>
      </c>
      <c r="G340" s="208"/>
      <c r="H340" s="211">
        <v>100.282</v>
      </c>
      <c r="I340" s="212"/>
      <c r="J340" s="208"/>
      <c r="K340" s="208"/>
      <c r="L340" s="213"/>
      <c r="M340" s="214"/>
      <c r="N340" s="215"/>
      <c r="O340" s="215"/>
      <c r="P340" s="215"/>
      <c r="Q340" s="215"/>
      <c r="R340" s="215"/>
      <c r="S340" s="215"/>
      <c r="T340" s="216"/>
      <c r="AT340" s="217" t="s">
        <v>146</v>
      </c>
      <c r="AU340" s="217" t="s">
        <v>91</v>
      </c>
      <c r="AV340" s="14" t="s">
        <v>140</v>
      </c>
      <c r="AW340" s="14" t="s">
        <v>41</v>
      </c>
      <c r="AX340" s="14" t="s">
        <v>89</v>
      </c>
      <c r="AY340" s="217" t="s">
        <v>133</v>
      </c>
    </row>
    <row r="341" spans="1:65" s="2" customFormat="1" ht="24.15" customHeight="1">
      <c r="A341" s="37"/>
      <c r="B341" s="38"/>
      <c r="C341" s="176" t="s">
        <v>591</v>
      </c>
      <c r="D341" s="176" t="s">
        <v>135</v>
      </c>
      <c r="E341" s="177" t="s">
        <v>1229</v>
      </c>
      <c r="F341" s="178" t="s">
        <v>1230</v>
      </c>
      <c r="G341" s="179" t="s">
        <v>193</v>
      </c>
      <c r="H341" s="180">
        <v>7.5</v>
      </c>
      <c r="I341" s="181"/>
      <c r="J341" s="182">
        <f>ROUND(I341*H341,2)</f>
        <v>0</v>
      </c>
      <c r="K341" s="178" t="s">
        <v>139</v>
      </c>
      <c r="L341" s="42"/>
      <c r="M341" s="183" t="s">
        <v>35</v>
      </c>
      <c r="N341" s="184" t="s">
        <v>52</v>
      </c>
      <c r="O341" s="67"/>
      <c r="P341" s="185">
        <f>O341*H341</f>
        <v>0</v>
      </c>
      <c r="Q341" s="185">
        <v>0</v>
      </c>
      <c r="R341" s="185">
        <f>Q341*H341</f>
        <v>0</v>
      </c>
      <c r="S341" s="185">
        <v>0</v>
      </c>
      <c r="T341" s="186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87" t="s">
        <v>140</v>
      </c>
      <c r="AT341" s="187" t="s">
        <v>135</v>
      </c>
      <c r="AU341" s="187" t="s">
        <v>91</v>
      </c>
      <c r="AY341" s="19" t="s">
        <v>133</v>
      </c>
      <c r="BE341" s="188">
        <f>IF(N341="základní",J341,0)</f>
        <v>0</v>
      </c>
      <c r="BF341" s="188">
        <f>IF(N341="snížená",J341,0)</f>
        <v>0</v>
      </c>
      <c r="BG341" s="188">
        <f>IF(N341="zákl. přenesená",J341,0)</f>
        <v>0</v>
      </c>
      <c r="BH341" s="188">
        <f>IF(N341="sníž. přenesená",J341,0)</f>
        <v>0</v>
      </c>
      <c r="BI341" s="188">
        <f>IF(N341="nulová",J341,0)</f>
        <v>0</v>
      </c>
      <c r="BJ341" s="19" t="s">
        <v>89</v>
      </c>
      <c r="BK341" s="188">
        <f>ROUND(I341*H341,2)</f>
        <v>0</v>
      </c>
      <c r="BL341" s="19" t="s">
        <v>140</v>
      </c>
      <c r="BM341" s="187" t="s">
        <v>488</v>
      </c>
    </row>
    <row r="342" spans="1:65" s="2" customFormat="1">
      <c r="A342" s="37"/>
      <c r="B342" s="38"/>
      <c r="C342" s="39"/>
      <c r="D342" s="189" t="s">
        <v>142</v>
      </c>
      <c r="E342" s="39"/>
      <c r="F342" s="190" t="s">
        <v>1230</v>
      </c>
      <c r="G342" s="39"/>
      <c r="H342" s="39"/>
      <c r="I342" s="191"/>
      <c r="J342" s="39"/>
      <c r="K342" s="39"/>
      <c r="L342" s="42"/>
      <c r="M342" s="192"/>
      <c r="N342" s="193"/>
      <c r="O342" s="67"/>
      <c r="P342" s="67"/>
      <c r="Q342" s="67"/>
      <c r="R342" s="67"/>
      <c r="S342" s="67"/>
      <c r="T342" s="68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9" t="s">
        <v>142</v>
      </c>
      <c r="AU342" s="19" t="s">
        <v>91</v>
      </c>
    </row>
    <row r="343" spans="1:65" s="13" customFormat="1">
      <c r="B343" s="196"/>
      <c r="C343" s="197"/>
      <c r="D343" s="189" t="s">
        <v>146</v>
      </c>
      <c r="E343" s="198" t="s">
        <v>35</v>
      </c>
      <c r="F343" s="199" t="s">
        <v>1231</v>
      </c>
      <c r="G343" s="197"/>
      <c r="H343" s="200">
        <v>7.5</v>
      </c>
      <c r="I343" s="201"/>
      <c r="J343" s="197"/>
      <c r="K343" s="197"/>
      <c r="L343" s="202"/>
      <c r="M343" s="203"/>
      <c r="N343" s="204"/>
      <c r="O343" s="204"/>
      <c r="P343" s="204"/>
      <c r="Q343" s="204"/>
      <c r="R343" s="204"/>
      <c r="S343" s="204"/>
      <c r="T343" s="205"/>
      <c r="AT343" s="206" t="s">
        <v>146</v>
      </c>
      <c r="AU343" s="206" t="s">
        <v>91</v>
      </c>
      <c r="AV343" s="13" t="s">
        <v>91</v>
      </c>
      <c r="AW343" s="13" t="s">
        <v>41</v>
      </c>
      <c r="AX343" s="13" t="s">
        <v>81</v>
      </c>
      <c r="AY343" s="206" t="s">
        <v>133</v>
      </c>
    </row>
    <row r="344" spans="1:65" s="14" customFormat="1">
      <c r="B344" s="207"/>
      <c r="C344" s="208"/>
      <c r="D344" s="189" t="s">
        <v>146</v>
      </c>
      <c r="E344" s="209" t="s">
        <v>35</v>
      </c>
      <c r="F344" s="210" t="s">
        <v>148</v>
      </c>
      <c r="G344" s="208"/>
      <c r="H344" s="211">
        <v>7.5</v>
      </c>
      <c r="I344" s="212"/>
      <c r="J344" s="208"/>
      <c r="K344" s="208"/>
      <c r="L344" s="213"/>
      <c r="M344" s="214"/>
      <c r="N344" s="215"/>
      <c r="O344" s="215"/>
      <c r="P344" s="215"/>
      <c r="Q344" s="215"/>
      <c r="R344" s="215"/>
      <c r="S344" s="215"/>
      <c r="T344" s="216"/>
      <c r="AT344" s="217" t="s">
        <v>146</v>
      </c>
      <c r="AU344" s="217" t="s">
        <v>91</v>
      </c>
      <c r="AV344" s="14" t="s">
        <v>140</v>
      </c>
      <c r="AW344" s="14" t="s">
        <v>41</v>
      </c>
      <c r="AX344" s="14" t="s">
        <v>89</v>
      </c>
      <c r="AY344" s="217" t="s">
        <v>133</v>
      </c>
    </row>
    <row r="345" spans="1:65" s="2" customFormat="1" ht="24.15" customHeight="1">
      <c r="A345" s="37"/>
      <c r="B345" s="38"/>
      <c r="C345" s="239" t="s">
        <v>404</v>
      </c>
      <c r="D345" s="239" t="s">
        <v>514</v>
      </c>
      <c r="E345" s="240" t="s">
        <v>1232</v>
      </c>
      <c r="F345" s="241" t="s">
        <v>1233</v>
      </c>
      <c r="G345" s="242" t="s">
        <v>193</v>
      </c>
      <c r="H345" s="243">
        <v>7.6130000000000004</v>
      </c>
      <c r="I345" s="244"/>
      <c r="J345" s="245">
        <f>ROUND(I345*H345,2)</f>
        <v>0</v>
      </c>
      <c r="K345" s="241" t="s">
        <v>139</v>
      </c>
      <c r="L345" s="246"/>
      <c r="M345" s="247" t="s">
        <v>35</v>
      </c>
      <c r="N345" s="248" t="s">
        <v>52</v>
      </c>
      <c r="O345" s="67"/>
      <c r="P345" s="185">
        <f>O345*H345</f>
        <v>0</v>
      </c>
      <c r="Q345" s="185">
        <v>0</v>
      </c>
      <c r="R345" s="185">
        <f>Q345*H345</f>
        <v>0</v>
      </c>
      <c r="S345" s="185">
        <v>0</v>
      </c>
      <c r="T345" s="186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87" t="s">
        <v>184</v>
      </c>
      <c r="AT345" s="187" t="s">
        <v>514</v>
      </c>
      <c r="AU345" s="187" t="s">
        <v>91</v>
      </c>
      <c r="AY345" s="19" t="s">
        <v>133</v>
      </c>
      <c r="BE345" s="188">
        <f>IF(N345="základní",J345,0)</f>
        <v>0</v>
      </c>
      <c r="BF345" s="188">
        <f>IF(N345="snížená",J345,0)</f>
        <v>0</v>
      </c>
      <c r="BG345" s="188">
        <f>IF(N345="zákl. přenesená",J345,0)</f>
        <v>0</v>
      </c>
      <c r="BH345" s="188">
        <f>IF(N345="sníž. přenesená",J345,0)</f>
        <v>0</v>
      </c>
      <c r="BI345" s="188">
        <f>IF(N345="nulová",J345,0)</f>
        <v>0</v>
      </c>
      <c r="BJ345" s="19" t="s">
        <v>89</v>
      </c>
      <c r="BK345" s="188">
        <f>ROUND(I345*H345,2)</f>
        <v>0</v>
      </c>
      <c r="BL345" s="19" t="s">
        <v>140</v>
      </c>
      <c r="BM345" s="187" t="s">
        <v>517</v>
      </c>
    </row>
    <row r="346" spans="1:65" s="2" customFormat="1">
      <c r="A346" s="37"/>
      <c r="B346" s="38"/>
      <c r="C346" s="39"/>
      <c r="D346" s="189" t="s">
        <v>142</v>
      </c>
      <c r="E346" s="39"/>
      <c r="F346" s="190" t="s">
        <v>1233</v>
      </c>
      <c r="G346" s="39"/>
      <c r="H346" s="39"/>
      <c r="I346" s="191"/>
      <c r="J346" s="39"/>
      <c r="K346" s="39"/>
      <c r="L346" s="42"/>
      <c r="M346" s="192"/>
      <c r="N346" s="193"/>
      <c r="O346" s="67"/>
      <c r="P346" s="67"/>
      <c r="Q346" s="67"/>
      <c r="R346" s="67"/>
      <c r="S346" s="67"/>
      <c r="T346" s="68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9" t="s">
        <v>142</v>
      </c>
      <c r="AU346" s="19" t="s">
        <v>91</v>
      </c>
    </row>
    <row r="347" spans="1:65" s="13" customFormat="1">
      <c r="B347" s="196"/>
      <c r="C347" s="197"/>
      <c r="D347" s="189" t="s">
        <v>146</v>
      </c>
      <c r="E347" s="198" t="s">
        <v>35</v>
      </c>
      <c r="F347" s="199" t="s">
        <v>1234</v>
      </c>
      <c r="G347" s="197"/>
      <c r="H347" s="200">
        <v>7.6130000000000004</v>
      </c>
      <c r="I347" s="201"/>
      <c r="J347" s="197"/>
      <c r="K347" s="197"/>
      <c r="L347" s="202"/>
      <c r="M347" s="203"/>
      <c r="N347" s="204"/>
      <c r="O347" s="204"/>
      <c r="P347" s="204"/>
      <c r="Q347" s="204"/>
      <c r="R347" s="204"/>
      <c r="S347" s="204"/>
      <c r="T347" s="205"/>
      <c r="AT347" s="206" t="s">
        <v>146</v>
      </c>
      <c r="AU347" s="206" t="s">
        <v>91</v>
      </c>
      <c r="AV347" s="13" t="s">
        <v>91</v>
      </c>
      <c r="AW347" s="13" t="s">
        <v>41</v>
      </c>
      <c r="AX347" s="13" t="s">
        <v>81</v>
      </c>
      <c r="AY347" s="206" t="s">
        <v>133</v>
      </c>
    </row>
    <row r="348" spans="1:65" s="14" customFormat="1">
      <c r="B348" s="207"/>
      <c r="C348" s="208"/>
      <c r="D348" s="189" t="s">
        <v>146</v>
      </c>
      <c r="E348" s="209" t="s">
        <v>35</v>
      </c>
      <c r="F348" s="210" t="s">
        <v>148</v>
      </c>
      <c r="G348" s="208"/>
      <c r="H348" s="211">
        <v>7.6130000000000004</v>
      </c>
      <c r="I348" s="212"/>
      <c r="J348" s="208"/>
      <c r="K348" s="208"/>
      <c r="L348" s="213"/>
      <c r="M348" s="214"/>
      <c r="N348" s="215"/>
      <c r="O348" s="215"/>
      <c r="P348" s="215"/>
      <c r="Q348" s="215"/>
      <c r="R348" s="215"/>
      <c r="S348" s="215"/>
      <c r="T348" s="216"/>
      <c r="AT348" s="217" t="s">
        <v>146</v>
      </c>
      <c r="AU348" s="217" t="s">
        <v>91</v>
      </c>
      <c r="AV348" s="14" t="s">
        <v>140</v>
      </c>
      <c r="AW348" s="14" t="s">
        <v>41</v>
      </c>
      <c r="AX348" s="14" t="s">
        <v>89</v>
      </c>
      <c r="AY348" s="217" t="s">
        <v>133</v>
      </c>
    </row>
    <row r="349" spans="1:65" s="2" customFormat="1" ht="24.15" customHeight="1">
      <c r="A349" s="37"/>
      <c r="B349" s="38"/>
      <c r="C349" s="176" t="s">
        <v>607</v>
      </c>
      <c r="D349" s="176" t="s">
        <v>135</v>
      </c>
      <c r="E349" s="177" t="s">
        <v>1235</v>
      </c>
      <c r="F349" s="178" t="s">
        <v>1236</v>
      </c>
      <c r="G349" s="179" t="s">
        <v>193</v>
      </c>
      <c r="H349" s="180">
        <v>231.1</v>
      </c>
      <c r="I349" s="181"/>
      <c r="J349" s="182">
        <f>ROUND(I349*H349,2)</f>
        <v>0</v>
      </c>
      <c r="K349" s="178" t="s">
        <v>139</v>
      </c>
      <c r="L349" s="42"/>
      <c r="M349" s="183" t="s">
        <v>35</v>
      </c>
      <c r="N349" s="184" t="s">
        <v>52</v>
      </c>
      <c r="O349" s="67"/>
      <c r="P349" s="185">
        <f>O349*H349</f>
        <v>0</v>
      </c>
      <c r="Q349" s="185">
        <v>0</v>
      </c>
      <c r="R349" s="185">
        <f>Q349*H349</f>
        <v>0</v>
      </c>
      <c r="S349" s="185">
        <v>0</v>
      </c>
      <c r="T349" s="186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87" t="s">
        <v>140</v>
      </c>
      <c r="AT349" s="187" t="s">
        <v>135</v>
      </c>
      <c r="AU349" s="187" t="s">
        <v>91</v>
      </c>
      <c r="AY349" s="19" t="s">
        <v>133</v>
      </c>
      <c r="BE349" s="188">
        <f>IF(N349="základní",J349,0)</f>
        <v>0</v>
      </c>
      <c r="BF349" s="188">
        <f>IF(N349="snížená",J349,0)</f>
        <v>0</v>
      </c>
      <c r="BG349" s="188">
        <f>IF(N349="zákl. přenesená",J349,0)</f>
        <v>0</v>
      </c>
      <c r="BH349" s="188">
        <f>IF(N349="sníž. přenesená",J349,0)</f>
        <v>0</v>
      </c>
      <c r="BI349" s="188">
        <f>IF(N349="nulová",J349,0)</f>
        <v>0</v>
      </c>
      <c r="BJ349" s="19" t="s">
        <v>89</v>
      </c>
      <c r="BK349" s="188">
        <f>ROUND(I349*H349,2)</f>
        <v>0</v>
      </c>
      <c r="BL349" s="19" t="s">
        <v>140</v>
      </c>
      <c r="BM349" s="187" t="s">
        <v>755</v>
      </c>
    </row>
    <row r="350" spans="1:65" s="2" customFormat="1" ht="19.2">
      <c r="A350" s="37"/>
      <c r="B350" s="38"/>
      <c r="C350" s="39"/>
      <c r="D350" s="189" t="s">
        <v>142</v>
      </c>
      <c r="E350" s="39"/>
      <c r="F350" s="190" t="s">
        <v>1236</v>
      </c>
      <c r="G350" s="39"/>
      <c r="H350" s="39"/>
      <c r="I350" s="191"/>
      <c r="J350" s="39"/>
      <c r="K350" s="39"/>
      <c r="L350" s="42"/>
      <c r="M350" s="192"/>
      <c r="N350" s="193"/>
      <c r="O350" s="67"/>
      <c r="P350" s="67"/>
      <c r="Q350" s="67"/>
      <c r="R350" s="67"/>
      <c r="S350" s="67"/>
      <c r="T350" s="68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9" t="s">
        <v>142</v>
      </c>
      <c r="AU350" s="19" t="s">
        <v>91</v>
      </c>
    </row>
    <row r="351" spans="1:65" s="13" customFormat="1">
      <c r="B351" s="196"/>
      <c r="C351" s="197"/>
      <c r="D351" s="189" t="s">
        <v>146</v>
      </c>
      <c r="E351" s="198" t="s">
        <v>35</v>
      </c>
      <c r="F351" s="199" t="s">
        <v>1237</v>
      </c>
      <c r="G351" s="197"/>
      <c r="H351" s="200">
        <v>231.1</v>
      </c>
      <c r="I351" s="201"/>
      <c r="J351" s="197"/>
      <c r="K351" s="197"/>
      <c r="L351" s="202"/>
      <c r="M351" s="203"/>
      <c r="N351" s="204"/>
      <c r="O351" s="204"/>
      <c r="P351" s="204"/>
      <c r="Q351" s="204"/>
      <c r="R351" s="204"/>
      <c r="S351" s="204"/>
      <c r="T351" s="205"/>
      <c r="AT351" s="206" t="s">
        <v>146</v>
      </c>
      <c r="AU351" s="206" t="s">
        <v>91</v>
      </c>
      <c r="AV351" s="13" t="s">
        <v>91</v>
      </c>
      <c r="AW351" s="13" t="s">
        <v>41</v>
      </c>
      <c r="AX351" s="13" t="s">
        <v>81</v>
      </c>
      <c r="AY351" s="206" t="s">
        <v>133</v>
      </c>
    </row>
    <row r="352" spans="1:65" s="14" customFormat="1">
      <c r="B352" s="207"/>
      <c r="C352" s="208"/>
      <c r="D352" s="189" t="s">
        <v>146</v>
      </c>
      <c r="E352" s="209" t="s">
        <v>35</v>
      </c>
      <c r="F352" s="210" t="s">
        <v>148</v>
      </c>
      <c r="G352" s="208"/>
      <c r="H352" s="211">
        <v>231.1</v>
      </c>
      <c r="I352" s="212"/>
      <c r="J352" s="208"/>
      <c r="K352" s="208"/>
      <c r="L352" s="213"/>
      <c r="M352" s="214"/>
      <c r="N352" s="215"/>
      <c r="O352" s="215"/>
      <c r="P352" s="215"/>
      <c r="Q352" s="215"/>
      <c r="R352" s="215"/>
      <c r="S352" s="215"/>
      <c r="T352" s="216"/>
      <c r="AT352" s="217" t="s">
        <v>146</v>
      </c>
      <c r="AU352" s="217" t="s">
        <v>91</v>
      </c>
      <c r="AV352" s="14" t="s">
        <v>140</v>
      </c>
      <c r="AW352" s="14" t="s">
        <v>41</v>
      </c>
      <c r="AX352" s="14" t="s">
        <v>89</v>
      </c>
      <c r="AY352" s="217" t="s">
        <v>133</v>
      </c>
    </row>
    <row r="353" spans="1:65" s="2" customFormat="1" ht="24.15" customHeight="1">
      <c r="A353" s="37"/>
      <c r="B353" s="38"/>
      <c r="C353" s="239" t="s">
        <v>408</v>
      </c>
      <c r="D353" s="239" t="s">
        <v>514</v>
      </c>
      <c r="E353" s="240" t="s">
        <v>1238</v>
      </c>
      <c r="F353" s="241" t="s">
        <v>1239</v>
      </c>
      <c r="G353" s="242" t="s">
        <v>193</v>
      </c>
      <c r="H353" s="243">
        <v>234.56700000000001</v>
      </c>
      <c r="I353" s="244"/>
      <c r="J353" s="245">
        <f>ROUND(I353*H353,2)</f>
        <v>0</v>
      </c>
      <c r="K353" s="241" t="s">
        <v>139</v>
      </c>
      <c r="L353" s="246"/>
      <c r="M353" s="247" t="s">
        <v>35</v>
      </c>
      <c r="N353" s="248" t="s">
        <v>52</v>
      </c>
      <c r="O353" s="67"/>
      <c r="P353" s="185">
        <f>O353*H353</f>
        <v>0</v>
      </c>
      <c r="Q353" s="185">
        <v>0</v>
      </c>
      <c r="R353" s="185">
        <f>Q353*H353</f>
        <v>0</v>
      </c>
      <c r="S353" s="185">
        <v>0</v>
      </c>
      <c r="T353" s="186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87" t="s">
        <v>184</v>
      </c>
      <c r="AT353" s="187" t="s">
        <v>514</v>
      </c>
      <c r="AU353" s="187" t="s">
        <v>91</v>
      </c>
      <c r="AY353" s="19" t="s">
        <v>133</v>
      </c>
      <c r="BE353" s="188">
        <f>IF(N353="základní",J353,0)</f>
        <v>0</v>
      </c>
      <c r="BF353" s="188">
        <f>IF(N353="snížená",J353,0)</f>
        <v>0</v>
      </c>
      <c r="BG353" s="188">
        <f>IF(N353="zákl. přenesená",J353,0)</f>
        <v>0</v>
      </c>
      <c r="BH353" s="188">
        <f>IF(N353="sníž. přenesená",J353,0)</f>
        <v>0</v>
      </c>
      <c r="BI353" s="188">
        <f>IF(N353="nulová",J353,0)</f>
        <v>0</v>
      </c>
      <c r="BJ353" s="19" t="s">
        <v>89</v>
      </c>
      <c r="BK353" s="188">
        <f>ROUND(I353*H353,2)</f>
        <v>0</v>
      </c>
      <c r="BL353" s="19" t="s">
        <v>140</v>
      </c>
      <c r="BM353" s="187" t="s">
        <v>765</v>
      </c>
    </row>
    <row r="354" spans="1:65" s="2" customFormat="1" ht="19.2">
      <c r="A354" s="37"/>
      <c r="B354" s="38"/>
      <c r="C354" s="39"/>
      <c r="D354" s="189" t="s">
        <v>142</v>
      </c>
      <c r="E354" s="39"/>
      <c r="F354" s="190" t="s">
        <v>1239</v>
      </c>
      <c r="G354" s="39"/>
      <c r="H354" s="39"/>
      <c r="I354" s="191"/>
      <c r="J354" s="39"/>
      <c r="K354" s="39"/>
      <c r="L354" s="42"/>
      <c r="M354" s="192"/>
      <c r="N354" s="193"/>
      <c r="O354" s="67"/>
      <c r="P354" s="67"/>
      <c r="Q354" s="67"/>
      <c r="R354" s="67"/>
      <c r="S354" s="67"/>
      <c r="T354" s="68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9" t="s">
        <v>142</v>
      </c>
      <c r="AU354" s="19" t="s">
        <v>91</v>
      </c>
    </row>
    <row r="355" spans="1:65" s="13" customFormat="1">
      <c r="B355" s="196"/>
      <c r="C355" s="197"/>
      <c r="D355" s="189" t="s">
        <v>146</v>
      </c>
      <c r="E355" s="198" t="s">
        <v>35</v>
      </c>
      <c r="F355" s="199" t="s">
        <v>1240</v>
      </c>
      <c r="G355" s="197"/>
      <c r="H355" s="200">
        <v>234.56700000000001</v>
      </c>
      <c r="I355" s="201"/>
      <c r="J355" s="197"/>
      <c r="K355" s="197"/>
      <c r="L355" s="202"/>
      <c r="M355" s="203"/>
      <c r="N355" s="204"/>
      <c r="O355" s="204"/>
      <c r="P355" s="204"/>
      <c r="Q355" s="204"/>
      <c r="R355" s="204"/>
      <c r="S355" s="204"/>
      <c r="T355" s="205"/>
      <c r="AT355" s="206" t="s">
        <v>146</v>
      </c>
      <c r="AU355" s="206" t="s">
        <v>91</v>
      </c>
      <c r="AV355" s="13" t="s">
        <v>91</v>
      </c>
      <c r="AW355" s="13" t="s">
        <v>41</v>
      </c>
      <c r="AX355" s="13" t="s">
        <v>81</v>
      </c>
      <c r="AY355" s="206" t="s">
        <v>133</v>
      </c>
    </row>
    <row r="356" spans="1:65" s="14" customFormat="1">
      <c r="B356" s="207"/>
      <c r="C356" s="208"/>
      <c r="D356" s="189" t="s">
        <v>146</v>
      </c>
      <c r="E356" s="209" t="s">
        <v>35</v>
      </c>
      <c r="F356" s="210" t="s">
        <v>148</v>
      </c>
      <c r="G356" s="208"/>
      <c r="H356" s="211">
        <v>234.56700000000001</v>
      </c>
      <c r="I356" s="212"/>
      <c r="J356" s="208"/>
      <c r="K356" s="208"/>
      <c r="L356" s="213"/>
      <c r="M356" s="214"/>
      <c r="N356" s="215"/>
      <c r="O356" s="215"/>
      <c r="P356" s="215"/>
      <c r="Q356" s="215"/>
      <c r="R356" s="215"/>
      <c r="S356" s="215"/>
      <c r="T356" s="216"/>
      <c r="AT356" s="217" t="s">
        <v>146</v>
      </c>
      <c r="AU356" s="217" t="s">
        <v>91</v>
      </c>
      <c r="AV356" s="14" t="s">
        <v>140</v>
      </c>
      <c r="AW356" s="14" t="s">
        <v>41</v>
      </c>
      <c r="AX356" s="14" t="s">
        <v>89</v>
      </c>
      <c r="AY356" s="217" t="s">
        <v>133</v>
      </c>
    </row>
    <row r="357" spans="1:65" s="2" customFormat="1" ht="16.5" customHeight="1">
      <c r="A357" s="37"/>
      <c r="B357" s="38"/>
      <c r="C357" s="176" t="s">
        <v>619</v>
      </c>
      <c r="D357" s="176" t="s">
        <v>135</v>
      </c>
      <c r="E357" s="177" t="s">
        <v>1241</v>
      </c>
      <c r="F357" s="178" t="s">
        <v>1242</v>
      </c>
      <c r="G357" s="179" t="s">
        <v>138</v>
      </c>
      <c r="H357" s="180">
        <v>16</v>
      </c>
      <c r="I357" s="181"/>
      <c r="J357" s="182">
        <f>ROUND(I357*H357,2)</f>
        <v>0</v>
      </c>
      <c r="K357" s="178" t="s">
        <v>139</v>
      </c>
      <c r="L357" s="42"/>
      <c r="M357" s="183" t="s">
        <v>35</v>
      </c>
      <c r="N357" s="184" t="s">
        <v>52</v>
      </c>
      <c r="O357" s="67"/>
      <c r="P357" s="185">
        <f>O357*H357</f>
        <v>0</v>
      </c>
      <c r="Q357" s="185">
        <v>2.4000000000000001E-4</v>
      </c>
      <c r="R357" s="185">
        <f>Q357*H357</f>
        <v>3.8400000000000001E-3</v>
      </c>
      <c r="S357" s="185">
        <v>0</v>
      </c>
      <c r="T357" s="186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87" t="s">
        <v>140</v>
      </c>
      <c r="AT357" s="187" t="s">
        <v>135</v>
      </c>
      <c r="AU357" s="187" t="s">
        <v>91</v>
      </c>
      <c r="AY357" s="19" t="s">
        <v>133</v>
      </c>
      <c r="BE357" s="188">
        <f>IF(N357="základní",J357,0)</f>
        <v>0</v>
      </c>
      <c r="BF357" s="188">
        <f>IF(N357="snížená",J357,0)</f>
        <v>0</v>
      </c>
      <c r="BG357" s="188">
        <f>IF(N357="zákl. přenesená",J357,0)</f>
        <v>0</v>
      </c>
      <c r="BH357" s="188">
        <f>IF(N357="sníž. přenesená",J357,0)</f>
        <v>0</v>
      </c>
      <c r="BI357" s="188">
        <f>IF(N357="nulová",J357,0)</f>
        <v>0</v>
      </c>
      <c r="BJ357" s="19" t="s">
        <v>89</v>
      </c>
      <c r="BK357" s="188">
        <f>ROUND(I357*H357,2)</f>
        <v>0</v>
      </c>
      <c r="BL357" s="19" t="s">
        <v>140</v>
      </c>
      <c r="BM357" s="187" t="s">
        <v>885</v>
      </c>
    </row>
    <row r="358" spans="1:65" s="2" customFormat="1">
      <c r="A358" s="37"/>
      <c r="B358" s="38"/>
      <c r="C358" s="39"/>
      <c r="D358" s="189" t="s">
        <v>142</v>
      </c>
      <c r="E358" s="39"/>
      <c r="F358" s="190" t="s">
        <v>1242</v>
      </c>
      <c r="G358" s="39"/>
      <c r="H358" s="39"/>
      <c r="I358" s="191"/>
      <c r="J358" s="39"/>
      <c r="K358" s="39"/>
      <c r="L358" s="42"/>
      <c r="M358" s="192"/>
      <c r="N358" s="193"/>
      <c r="O358" s="67"/>
      <c r="P358" s="67"/>
      <c r="Q358" s="67"/>
      <c r="R358" s="67"/>
      <c r="S358" s="67"/>
      <c r="T358" s="68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9" t="s">
        <v>142</v>
      </c>
      <c r="AU358" s="19" t="s">
        <v>91</v>
      </c>
    </row>
    <row r="359" spans="1:65" s="13" customFormat="1" ht="20.399999999999999">
      <c r="B359" s="196"/>
      <c r="C359" s="197"/>
      <c r="D359" s="189" t="s">
        <v>146</v>
      </c>
      <c r="E359" s="198" t="s">
        <v>35</v>
      </c>
      <c r="F359" s="199" t="s">
        <v>1243</v>
      </c>
      <c r="G359" s="197"/>
      <c r="H359" s="200">
        <v>16</v>
      </c>
      <c r="I359" s="201"/>
      <c r="J359" s="197"/>
      <c r="K359" s="197"/>
      <c r="L359" s="202"/>
      <c r="M359" s="203"/>
      <c r="N359" s="204"/>
      <c r="O359" s="204"/>
      <c r="P359" s="204"/>
      <c r="Q359" s="204"/>
      <c r="R359" s="204"/>
      <c r="S359" s="204"/>
      <c r="T359" s="205"/>
      <c r="AT359" s="206" t="s">
        <v>146</v>
      </c>
      <c r="AU359" s="206" t="s">
        <v>91</v>
      </c>
      <c r="AV359" s="13" t="s">
        <v>91</v>
      </c>
      <c r="AW359" s="13" t="s">
        <v>41</v>
      </c>
      <c r="AX359" s="13" t="s">
        <v>81</v>
      </c>
      <c r="AY359" s="206" t="s">
        <v>133</v>
      </c>
    </row>
    <row r="360" spans="1:65" s="14" customFormat="1">
      <c r="B360" s="207"/>
      <c r="C360" s="208"/>
      <c r="D360" s="189" t="s">
        <v>146</v>
      </c>
      <c r="E360" s="209" t="s">
        <v>35</v>
      </c>
      <c r="F360" s="210" t="s">
        <v>148</v>
      </c>
      <c r="G360" s="208"/>
      <c r="H360" s="211">
        <v>16</v>
      </c>
      <c r="I360" s="212"/>
      <c r="J360" s="208"/>
      <c r="K360" s="208"/>
      <c r="L360" s="213"/>
      <c r="M360" s="214"/>
      <c r="N360" s="215"/>
      <c r="O360" s="215"/>
      <c r="P360" s="215"/>
      <c r="Q360" s="215"/>
      <c r="R360" s="215"/>
      <c r="S360" s="215"/>
      <c r="T360" s="216"/>
      <c r="AT360" s="217" t="s">
        <v>146</v>
      </c>
      <c r="AU360" s="217" t="s">
        <v>91</v>
      </c>
      <c r="AV360" s="14" t="s">
        <v>140</v>
      </c>
      <c r="AW360" s="14" t="s">
        <v>41</v>
      </c>
      <c r="AX360" s="14" t="s">
        <v>89</v>
      </c>
      <c r="AY360" s="217" t="s">
        <v>133</v>
      </c>
    </row>
    <row r="361" spans="1:65" s="2" customFormat="1" ht="21.75" customHeight="1">
      <c r="A361" s="37"/>
      <c r="B361" s="38"/>
      <c r="C361" s="176" t="s">
        <v>625</v>
      </c>
      <c r="D361" s="176" t="s">
        <v>135</v>
      </c>
      <c r="E361" s="177" t="s">
        <v>1244</v>
      </c>
      <c r="F361" s="178" t="s">
        <v>1245</v>
      </c>
      <c r="G361" s="179" t="s">
        <v>138</v>
      </c>
      <c r="H361" s="180">
        <v>16</v>
      </c>
      <c r="I361" s="181"/>
      <c r="J361" s="182">
        <f>ROUND(I361*H361,2)</f>
        <v>0</v>
      </c>
      <c r="K361" s="178" t="s">
        <v>139</v>
      </c>
      <c r="L361" s="42"/>
      <c r="M361" s="183" t="s">
        <v>35</v>
      </c>
      <c r="N361" s="184" t="s">
        <v>52</v>
      </c>
      <c r="O361" s="67"/>
      <c r="P361" s="185">
        <f>O361*H361</f>
        <v>0</v>
      </c>
      <c r="Q361" s="185">
        <v>2.4000000000000001E-4</v>
      </c>
      <c r="R361" s="185">
        <f>Q361*H361</f>
        <v>3.8400000000000001E-3</v>
      </c>
      <c r="S361" s="185">
        <v>0</v>
      </c>
      <c r="T361" s="186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87" t="s">
        <v>140</v>
      </c>
      <c r="AT361" s="187" t="s">
        <v>135</v>
      </c>
      <c r="AU361" s="187" t="s">
        <v>91</v>
      </c>
      <c r="AY361" s="19" t="s">
        <v>133</v>
      </c>
      <c r="BE361" s="188">
        <f>IF(N361="základní",J361,0)</f>
        <v>0</v>
      </c>
      <c r="BF361" s="188">
        <f>IF(N361="snížená",J361,0)</f>
        <v>0</v>
      </c>
      <c r="BG361" s="188">
        <f>IF(N361="zákl. přenesená",J361,0)</f>
        <v>0</v>
      </c>
      <c r="BH361" s="188">
        <f>IF(N361="sníž. přenesená",J361,0)</f>
        <v>0</v>
      </c>
      <c r="BI361" s="188">
        <f>IF(N361="nulová",J361,0)</f>
        <v>0</v>
      </c>
      <c r="BJ361" s="19" t="s">
        <v>89</v>
      </c>
      <c r="BK361" s="188">
        <f>ROUND(I361*H361,2)</f>
        <v>0</v>
      </c>
      <c r="BL361" s="19" t="s">
        <v>140</v>
      </c>
      <c r="BM361" s="187" t="s">
        <v>895</v>
      </c>
    </row>
    <row r="362" spans="1:65" s="2" customFormat="1">
      <c r="A362" s="37"/>
      <c r="B362" s="38"/>
      <c r="C362" s="39"/>
      <c r="D362" s="189" t="s">
        <v>142</v>
      </c>
      <c r="E362" s="39"/>
      <c r="F362" s="190" t="s">
        <v>1245</v>
      </c>
      <c r="G362" s="39"/>
      <c r="H362" s="39"/>
      <c r="I362" s="191"/>
      <c r="J362" s="39"/>
      <c r="K362" s="39"/>
      <c r="L362" s="42"/>
      <c r="M362" s="192"/>
      <c r="N362" s="193"/>
      <c r="O362" s="67"/>
      <c r="P362" s="67"/>
      <c r="Q362" s="67"/>
      <c r="R362" s="67"/>
      <c r="S362" s="67"/>
      <c r="T362" s="68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9" t="s">
        <v>142</v>
      </c>
      <c r="AU362" s="19" t="s">
        <v>91</v>
      </c>
    </row>
    <row r="363" spans="1:65" s="13" customFormat="1">
      <c r="B363" s="196"/>
      <c r="C363" s="197"/>
      <c r="D363" s="189" t="s">
        <v>146</v>
      </c>
      <c r="E363" s="198" t="s">
        <v>35</v>
      </c>
      <c r="F363" s="199" t="s">
        <v>1246</v>
      </c>
      <c r="G363" s="197"/>
      <c r="H363" s="200">
        <v>16</v>
      </c>
      <c r="I363" s="201"/>
      <c r="J363" s="197"/>
      <c r="K363" s="197"/>
      <c r="L363" s="202"/>
      <c r="M363" s="203"/>
      <c r="N363" s="204"/>
      <c r="O363" s="204"/>
      <c r="P363" s="204"/>
      <c r="Q363" s="204"/>
      <c r="R363" s="204"/>
      <c r="S363" s="204"/>
      <c r="T363" s="205"/>
      <c r="AT363" s="206" t="s">
        <v>146</v>
      </c>
      <c r="AU363" s="206" t="s">
        <v>91</v>
      </c>
      <c r="AV363" s="13" t="s">
        <v>91</v>
      </c>
      <c r="AW363" s="13" t="s">
        <v>41</v>
      </c>
      <c r="AX363" s="13" t="s">
        <v>81</v>
      </c>
      <c r="AY363" s="206" t="s">
        <v>133</v>
      </c>
    </row>
    <row r="364" spans="1:65" s="14" customFormat="1">
      <c r="B364" s="207"/>
      <c r="C364" s="208"/>
      <c r="D364" s="189" t="s">
        <v>146</v>
      </c>
      <c r="E364" s="209" t="s">
        <v>35</v>
      </c>
      <c r="F364" s="210" t="s">
        <v>148</v>
      </c>
      <c r="G364" s="208"/>
      <c r="H364" s="211">
        <v>16</v>
      </c>
      <c r="I364" s="212"/>
      <c r="J364" s="208"/>
      <c r="K364" s="208"/>
      <c r="L364" s="213"/>
      <c r="M364" s="214"/>
      <c r="N364" s="215"/>
      <c r="O364" s="215"/>
      <c r="P364" s="215"/>
      <c r="Q364" s="215"/>
      <c r="R364" s="215"/>
      <c r="S364" s="215"/>
      <c r="T364" s="216"/>
      <c r="AT364" s="217" t="s">
        <v>146</v>
      </c>
      <c r="AU364" s="217" t="s">
        <v>91</v>
      </c>
      <c r="AV364" s="14" t="s">
        <v>140</v>
      </c>
      <c r="AW364" s="14" t="s">
        <v>41</v>
      </c>
      <c r="AX364" s="14" t="s">
        <v>89</v>
      </c>
      <c r="AY364" s="217" t="s">
        <v>133</v>
      </c>
    </row>
    <row r="365" spans="1:65" s="2" customFormat="1" ht="16.5" customHeight="1">
      <c r="A365" s="37"/>
      <c r="B365" s="38"/>
      <c r="C365" s="176" t="s">
        <v>631</v>
      </c>
      <c r="D365" s="176" t="s">
        <v>135</v>
      </c>
      <c r="E365" s="177" t="s">
        <v>1247</v>
      </c>
      <c r="F365" s="178" t="s">
        <v>1248</v>
      </c>
      <c r="G365" s="179" t="s">
        <v>138</v>
      </c>
      <c r="H365" s="180">
        <v>1</v>
      </c>
      <c r="I365" s="181"/>
      <c r="J365" s="182">
        <f>ROUND(I365*H365,2)</f>
        <v>0</v>
      </c>
      <c r="K365" s="178" t="s">
        <v>139</v>
      </c>
      <c r="L365" s="42"/>
      <c r="M365" s="183" t="s">
        <v>35</v>
      </c>
      <c r="N365" s="184" t="s">
        <v>52</v>
      </c>
      <c r="O365" s="67"/>
      <c r="P365" s="185">
        <f>O365*H365</f>
        <v>0</v>
      </c>
      <c r="Q365" s="185">
        <v>8.8999999999999995E-4</v>
      </c>
      <c r="R365" s="185">
        <f>Q365*H365</f>
        <v>8.8999999999999995E-4</v>
      </c>
      <c r="S365" s="185">
        <v>0</v>
      </c>
      <c r="T365" s="186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87" t="s">
        <v>140</v>
      </c>
      <c r="AT365" s="187" t="s">
        <v>135</v>
      </c>
      <c r="AU365" s="187" t="s">
        <v>91</v>
      </c>
      <c r="AY365" s="19" t="s">
        <v>133</v>
      </c>
      <c r="BE365" s="188">
        <f>IF(N365="základní",J365,0)</f>
        <v>0</v>
      </c>
      <c r="BF365" s="188">
        <f>IF(N365="snížená",J365,0)</f>
        <v>0</v>
      </c>
      <c r="BG365" s="188">
        <f>IF(N365="zákl. přenesená",J365,0)</f>
        <v>0</v>
      </c>
      <c r="BH365" s="188">
        <f>IF(N365="sníž. přenesená",J365,0)</f>
        <v>0</v>
      </c>
      <c r="BI365" s="188">
        <f>IF(N365="nulová",J365,0)</f>
        <v>0</v>
      </c>
      <c r="BJ365" s="19" t="s">
        <v>89</v>
      </c>
      <c r="BK365" s="188">
        <f>ROUND(I365*H365,2)</f>
        <v>0</v>
      </c>
      <c r="BL365" s="19" t="s">
        <v>140</v>
      </c>
      <c r="BM365" s="187" t="s">
        <v>905</v>
      </c>
    </row>
    <row r="366" spans="1:65" s="2" customFormat="1">
      <c r="A366" s="37"/>
      <c r="B366" s="38"/>
      <c r="C366" s="39"/>
      <c r="D366" s="189" t="s">
        <v>142</v>
      </c>
      <c r="E366" s="39"/>
      <c r="F366" s="190" t="s">
        <v>1248</v>
      </c>
      <c r="G366" s="39"/>
      <c r="H366" s="39"/>
      <c r="I366" s="191"/>
      <c r="J366" s="39"/>
      <c r="K366" s="39"/>
      <c r="L366" s="42"/>
      <c r="M366" s="192"/>
      <c r="N366" s="193"/>
      <c r="O366" s="67"/>
      <c r="P366" s="67"/>
      <c r="Q366" s="67"/>
      <c r="R366" s="67"/>
      <c r="S366" s="67"/>
      <c r="T366" s="68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9" t="s">
        <v>142</v>
      </c>
      <c r="AU366" s="19" t="s">
        <v>91</v>
      </c>
    </row>
    <row r="367" spans="1:65" s="13" customFormat="1" ht="20.399999999999999">
      <c r="B367" s="196"/>
      <c r="C367" s="197"/>
      <c r="D367" s="189" t="s">
        <v>146</v>
      </c>
      <c r="E367" s="198" t="s">
        <v>35</v>
      </c>
      <c r="F367" s="199" t="s">
        <v>1249</v>
      </c>
      <c r="G367" s="197"/>
      <c r="H367" s="200">
        <v>1</v>
      </c>
      <c r="I367" s="201"/>
      <c r="J367" s="197"/>
      <c r="K367" s="197"/>
      <c r="L367" s="202"/>
      <c r="M367" s="203"/>
      <c r="N367" s="204"/>
      <c r="O367" s="204"/>
      <c r="P367" s="204"/>
      <c r="Q367" s="204"/>
      <c r="R367" s="204"/>
      <c r="S367" s="204"/>
      <c r="T367" s="205"/>
      <c r="AT367" s="206" t="s">
        <v>146</v>
      </c>
      <c r="AU367" s="206" t="s">
        <v>91</v>
      </c>
      <c r="AV367" s="13" t="s">
        <v>91</v>
      </c>
      <c r="AW367" s="13" t="s">
        <v>41</v>
      </c>
      <c r="AX367" s="13" t="s">
        <v>81</v>
      </c>
      <c r="AY367" s="206" t="s">
        <v>133</v>
      </c>
    </row>
    <row r="368" spans="1:65" s="14" customFormat="1">
      <c r="B368" s="207"/>
      <c r="C368" s="208"/>
      <c r="D368" s="189" t="s">
        <v>146</v>
      </c>
      <c r="E368" s="209" t="s">
        <v>35</v>
      </c>
      <c r="F368" s="210" t="s">
        <v>148</v>
      </c>
      <c r="G368" s="208"/>
      <c r="H368" s="211">
        <v>1</v>
      </c>
      <c r="I368" s="212"/>
      <c r="J368" s="208"/>
      <c r="K368" s="208"/>
      <c r="L368" s="213"/>
      <c r="M368" s="214"/>
      <c r="N368" s="215"/>
      <c r="O368" s="215"/>
      <c r="P368" s="215"/>
      <c r="Q368" s="215"/>
      <c r="R368" s="215"/>
      <c r="S368" s="215"/>
      <c r="T368" s="216"/>
      <c r="AT368" s="217" t="s">
        <v>146</v>
      </c>
      <c r="AU368" s="217" t="s">
        <v>91</v>
      </c>
      <c r="AV368" s="14" t="s">
        <v>140</v>
      </c>
      <c r="AW368" s="14" t="s">
        <v>41</v>
      </c>
      <c r="AX368" s="14" t="s">
        <v>89</v>
      </c>
      <c r="AY368" s="217" t="s">
        <v>133</v>
      </c>
    </row>
    <row r="369" spans="1:65" s="2" customFormat="1" ht="21.75" customHeight="1">
      <c r="A369" s="37"/>
      <c r="B369" s="38"/>
      <c r="C369" s="176" t="s">
        <v>637</v>
      </c>
      <c r="D369" s="176" t="s">
        <v>135</v>
      </c>
      <c r="E369" s="177" t="s">
        <v>1250</v>
      </c>
      <c r="F369" s="178" t="s">
        <v>1251</v>
      </c>
      <c r="G369" s="179" t="s">
        <v>138</v>
      </c>
      <c r="H369" s="180">
        <v>1</v>
      </c>
      <c r="I369" s="181"/>
      <c r="J369" s="182">
        <f>ROUND(I369*H369,2)</f>
        <v>0</v>
      </c>
      <c r="K369" s="178" t="s">
        <v>139</v>
      </c>
      <c r="L369" s="42"/>
      <c r="M369" s="183" t="s">
        <v>35</v>
      </c>
      <c r="N369" s="184" t="s">
        <v>52</v>
      </c>
      <c r="O369" s="67"/>
      <c r="P369" s="185">
        <f>O369*H369</f>
        <v>0</v>
      </c>
      <c r="Q369" s="185">
        <v>8.8999999999999995E-4</v>
      </c>
      <c r="R369" s="185">
        <f>Q369*H369</f>
        <v>8.8999999999999995E-4</v>
      </c>
      <c r="S369" s="185">
        <v>0</v>
      </c>
      <c r="T369" s="186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87" t="s">
        <v>140</v>
      </c>
      <c r="AT369" s="187" t="s">
        <v>135</v>
      </c>
      <c r="AU369" s="187" t="s">
        <v>91</v>
      </c>
      <c r="AY369" s="19" t="s">
        <v>133</v>
      </c>
      <c r="BE369" s="188">
        <f>IF(N369="základní",J369,0)</f>
        <v>0</v>
      </c>
      <c r="BF369" s="188">
        <f>IF(N369="snížená",J369,0)</f>
        <v>0</v>
      </c>
      <c r="BG369" s="188">
        <f>IF(N369="zákl. přenesená",J369,0)</f>
        <v>0</v>
      </c>
      <c r="BH369" s="188">
        <f>IF(N369="sníž. přenesená",J369,0)</f>
        <v>0</v>
      </c>
      <c r="BI369" s="188">
        <f>IF(N369="nulová",J369,0)</f>
        <v>0</v>
      </c>
      <c r="BJ369" s="19" t="s">
        <v>89</v>
      </c>
      <c r="BK369" s="188">
        <f>ROUND(I369*H369,2)</f>
        <v>0</v>
      </c>
      <c r="BL369" s="19" t="s">
        <v>140</v>
      </c>
      <c r="BM369" s="187" t="s">
        <v>640</v>
      </c>
    </row>
    <row r="370" spans="1:65" s="2" customFormat="1">
      <c r="A370" s="37"/>
      <c r="B370" s="38"/>
      <c r="C370" s="39"/>
      <c r="D370" s="189" t="s">
        <v>142</v>
      </c>
      <c r="E370" s="39"/>
      <c r="F370" s="190" t="s">
        <v>1251</v>
      </c>
      <c r="G370" s="39"/>
      <c r="H370" s="39"/>
      <c r="I370" s="191"/>
      <c r="J370" s="39"/>
      <c r="K370" s="39"/>
      <c r="L370" s="42"/>
      <c r="M370" s="192"/>
      <c r="N370" s="193"/>
      <c r="O370" s="67"/>
      <c r="P370" s="67"/>
      <c r="Q370" s="67"/>
      <c r="R370" s="67"/>
      <c r="S370" s="67"/>
      <c r="T370" s="68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9" t="s">
        <v>142</v>
      </c>
      <c r="AU370" s="19" t="s">
        <v>91</v>
      </c>
    </row>
    <row r="371" spans="1:65" s="13" customFormat="1">
      <c r="B371" s="196"/>
      <c r="C371" s="197"/>
      <c r="D371" s="189" t="s">
        <v>146</v>
      </c>
      <c r="E371" s="198" t="s">
        <v>35</v>
      </c>
      <c r="F371" s="199" t="s">
        <v>1252</v>
      </c>
      <c r="G371" s="197"/>
      <c r="H371" s="200">
        <v>1</v>
      </c>
      <c r="I371" s="201"/>
      <c r="J371" s="197"/>
      <c r="K371" s="197"/>
      <c r="L371" s="202"/>
      <c r="M371" s="203"/>
      <c r="N371" s="204"/>
      <c r="O371" s="204"/>
      <c r="P371" s="204"/>
      <c r="Q371" s="204"/>
      <c r="R371" s="204"/>
      <c r="S371" s="204"/>
      <c r="T371" s="205"/>
      <c r="AT371" s="206" t="s">
        <v>146</v>
      </c>
      <c r="AU371" s="206" t="s">
        <v>91</v>
      </c>
      <c r="AV371" s="13" t="s">
        <v>91</v>
      </c>
      <c r="AW371" s="13" t="s">
        <v>41</v>
      </c>
      <c r="AX371" s="13" t="s">
        <v>81</v>
      </c>
      <c r="AY371" s="206" t="s">
        <v>133</v>
      </c>
    </row>
    <row r="372" spans="1:65" s="14" customFormat="1">
      <c r="B372" s="207"/>
      <c r="C372" s="208"/>
      <c r="D372" s="189" t="s">
        <v>146</v>
      </c>
      <c r="E372" s="209" t="s">
        <v>35</v>
      </c>
      <c r="F372" s="210" t="s">
        <v>148</v>
      </c>
      <c r="G372" s="208"/>
      <c r="H372" s="211">
        <v>1</v>
      </c>
      <c r="I372" s="212"/>
      <c r="J372" s="208"/>
      <c r="K372" s="208"/>
      <c r="L372" s="213"/>
      <c r="M372" s="214"/>
      <c r="N372" s="215"/>
      <c r="O372" s="215"/>
      <c r="P372" s="215"/>
      <c r="Q372" s="215"/>
      <c r="R372" s="215"/>
      <c r="S372" s="215"/>
      <c r="T372" s="216"/>
      <c r="AT372" s="217" t="s">
        <v>146</v>
      </c>
      <c r="AU372" s="217" t="s">
        <v>91</v>
      </c>
      <c r="AV372" s="14" t="s">
        <v>140</v>
      </c>
      <c r="AW372" s="14" t="s">
        <v>41</v>
      </c>
      <c r="AX372" s="14" t="s">
        <v>89</v>
      </c>
      <c r="AY372" s="217" t="s">
        <v>133</v>
      </c>
    </row>
    <row r="373" spans="1:65" s="2" customFormat="1" ht="16.5" customHeight="1">
      <c r="A373" s="37"/>
      <c r="B373" s="38"/>
      <c r="C373" s="176" t="s">
        <v>647</v>
      </c>
      <c r="D373" s="176" t="s">
        <v>135</v>
      </c>
      <c r="E373" s="177" t="s">
        <v>1253</v>
      </c>
      <c r="F373" s="178" t="s">
        <v>1254</v>
      </c>
      <c r="G373" s="179" t="s">
        <v>193</v>
      </c>
      <c r="H373" s="180">
        <v>235</v>
      </c>
      <c r="I373" s="181"/>
      <c r="J373" s="182">
        <f>ROUND(I373*H373,2)</f>
        <v>0</v>
      </c>
      <c r="K373" s="178" t="s">
        <v>35</v>
      </c>
      <c r="L373" s="42"/>
      <c r="M373" s="183" t="s">
        <v>35</v>
      </c>
      <c r="N373" s="184" t="s">
        <v>52</v>
      </c>
      <c r="O373" s="67"/>
      <c r="P373" s="185">
        <f>O373*H373</f>
        <v>0</v>
      </c>
      <c r="Q373" s="185">
        <v>0</v>
      </c>
      <c r="R373" s="185">
        <f>Q373*H373</f>
        <v>0</v>
      </c>
      <c r="S373" s="185">
        <v>0</v>
      </c>
      <c r="T373" s="186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87" t="s">
        <v>140</v>
      </c>
      <c r="AT373" s="187" t="s">
        <v>135</v>
      </c>
      <c r="AU373" s="187" t="s">
        <v>91</v>
      </c>
      <c r="AY373" s="19" t="s">
        <v>133</v>
      </c>
      <c r="BE373" s="188">
        <f>IF(N373="základní",J373,0)</f>
        <v>0</v>
      </c>
      <c r="BF373" s="188">
        <f>IF(N373="snížená",J373,0)</f>
        <v>0</v>
      </c>
      <c r="BG373" s="188">
        <f>IF(N373="zákl. přenesená",J373,0)</f>
        <v>0</v>
      </c>
      <c r="BH373" s="188">
        <f>IF(N373="sníž. přenesená",J373,0)</f>
        <v>0</v>
      </c>
      <c r="BI373" s="188">
        <f>IF(N373="nulová",J373,0)</f>
        <v>0</v>
      </c>
      <c r="BJ373" s="19" t="s">
        <v>89</v>
      </c>
      <c r="BK373" s="188">
        <f>ROUND(I373*H373,2)</f>
        <v>0</v>
      </c>
      <c r="BL373" s="19" t="s">
        <v>140</v>
      </c>
      <c r="BM373" s="187" t="s">
        <v>650</v>
      </c>
    </row>
    <row r="374" spans="1:65" s="2" customFormat="1">
      <c r="A374" s="37"/>
      <c r="B374" s="38"/>
      <c r="C374" s="39"/>
      <c r="D374" s="189" t="s">
        <v>142</v>
      </c>
      <c r="E374" s="39"/>
      <c r="F374" s="190" t="s">
        <v>1254</v>
      </c>
      <c r="G374" s="39"/>
      <c r="H374" s="39"/>
      <c r="I374" s="191"/>
      <c r="J374" s="39"/>
      <c r="K374" s="39"/>
      <c r="L374" s="42"/>
      <c r="M374" s="192"/>
      <c r="N374" s="193"/>
      <c r="O374" s="67"/>
      <c r="P374" s="67"/>
      <c r="Q374" s="67"/>
      <c r="R374" s="67"/>
      <c r="S374" s="67"/>
      <c r="T374" s="68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9" t="s">
        <v>142</v>
      </c>
      <c r="AU374" s="19" t="s">
        <v>91</v>
      </c>
    </row>
    <row r="375" spans="1:65" s="13" customFormat="1">
      <c r="B375" s="196"/>
      <c r="C375" s="197"/>
      <c r="D375" s="189" t="s">
        <v>146</v>
      </c>
      <c r="E375" s="198" t="s">
        <v>35</v>
      </c>
      <c r="F375" s="199" t="s">
        <v>1255</v>
      </c>
      <c r="G375" s="197"/>
      <c r="H375" s="200">
        <v>235</v>
      </c>
      <c r="I375" s="201"/>
      <c r="J375" s="197"/>
      <c r="K375" s="197"/>
      <c r="L375" s="202"/>
      <c r="M375" s="203"/>
      <c r="N375" s="204"/>
      <c r="O375" s="204"/>
      <c r="P375" s="204"/>
      <c r="Q375" s="204"/>
      <c r="R375" s="204"/>
      <c r="S375" s="204"/>
      <c r="T375" s="205"/>
      <c r="AT375" s="206" t="s">
        <v>146</v>
      </c>
      <c r="AU375" s="206" t="s">
        <v>91</v>
      </c>
      <c r="AV375" s="13" t="s">
        <v>91</v>
      </c>
      <c r="AW375" s="13" t="s">
        <v>41</v>
      </c>
      <c r="AX375" s="13" t="s">
        <v>81</v>
      </c>
      <c r="AY375" s="206" t="s">
        <v>133</v>
      </c>
    </row>
    <row r="376" spans="1:65" s="14" customFormat="1">
      <c r="B376" s="207"/>
      <c r="C376" s="208"/>
      <c r="D376" s="189" t="s">
        <v>146</v>
      </c>
      <c r="E376" s="209" t="s">
        <v>35</v>
      </c>
      <c r="F376" s="210" t="s">
        <v>148</v>
      </c>
      <c r="G376" s="208"/>
      <c r="H376" s="211">
        <v>235</v>
      </c>
      <c r="I376" s="212"/>
      <c r="J376" s="208"/>
      <c r="K376" s="208"/>
      <c r="L376" s="213"/>
      <c r="M376" s="214"/>
      <c r="N376" s="215"/>
      <c r="O376" s="215"/>
      <c r="P376" s="215"/>
      <c r="Q376" s="215"/>
      <c r="R376" s="215"/>
      <c r="S376" s="215"/>
      <c r="T376" s="216"/>
      <c r="AT376" s="217" t="s">
        <v>146</v>
      </c>
      <c r="AU376" s="217" t="s">
        <v>91</v>
      </c>
      <c r="AV376" s="14" t="s">
        <v>140</v>
      </c>
      <c r="AW376" s="14" t="s">
        <v>41</v>
      </c>
      <c r="AX376" s="14" t="s">
        <v>89</v>
      </c>
      <c r="AY376" s="217" t="s">
        <v>133</v>
      </c>
    </row>
    <row r="377" spans="1:65" s="2" customFormat="1" ht="24.15" customHeight="1">
      <c r="A377" s="37"/>
      <c r="B377" s="38"/>
      <c r="C377" s="239" t="s">
        <v>653</v>
      </c>
      <c r="D377" s="239" t="s">
        <v>514</v>
      </c>
      <c r="E377" s="240" t="s">
        <v>1256</v>
      </c>
      <c r="F377" s="241" t="s">
        <v>1257</v>
      </c>
      <c r="G377" s="242" t="s">
        <v>193</v>
      </c>
      <c r="H377" s="243">
        <v>147.17500000000001</v>
      </c>
      <c r="I377" s="244"/>
      <c r="J377" s="245">
        <f>ROUND(I377*H377,2)</f>
        <v>0</v>
      </c>
      <c r="K377" s="241" t="s">
        <v>35</v>
      </c>
      <c r="L377" s="246"/>
      <c r="M377" s="247" t="s">
        <v>35</v>
      </c>
      <c r="N377" s="248" t="s">
        <v>52</v>
      </c>
      <c r="O377" s="67"/>
      <c r="P377" s="185">
        <f>O377*H377</f>
        <v>0</v>
      </c>
      <c r="Q377" s="185">
        <v>0</v>
      </c>
      <c r="R377" s="185">
        <f>Q377*H377</f>
        <v>0</v>
      </c>
      <c r="S377" s="185">
        <v>0</v>
      </c>
      <c r="T377" s="186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87" t="s">
        <v>184</v>
      </c>
      <c r="AT377" s="187" t="s">
        <v>514</v>
      </c>
      <c r="AU377" s="187" t="s">
        <v>91</v>
      </c>
      <c r="AY377" s="19" t="s">
        <v>133</v>
      </c>
      <c r="BE377" s="188">
        <f>IF(N377="základní",J377,0)</f>
        <v>0</v>
      </c>
      <c r="BF377" s="188">
        <f>IF(N377="snížená",J377,0)</f>
        <v>0</v>
      </c>
      <c r="BG377" s="188">
        <f>IF(N377="zákl. přenesená",J377,0)</f>
        <v>0</v>
      </c>
      <c r="BH377" s="188">
        <f>IF(N377="sníž. přenesená",J377,0)</f>
        <v>0</v>
      </c>
      <c r="BI377" s="188">
        <f>IF(N377="nulová",J377,0)</f>
        <v>0</v>
      </c>
      <c r="BJ377" s="19" t="s">
        <v>89</v>
      </c>
      <c r="BK377" s="188">
        <f>ROUND(I377*H377,2)</f>
        <v>0</v>
      </c>
      <c r="BL377" s="19" t="s">
        <v>140</v>
      </c>
      <c r="BM377" s="187" t="s">
        <v>656</v>
      </c>
    </row>
    <row r="378" spans="1:65" s="2" customFormat="1">
      <c r="A378" s="37"/>
      <c r="B378" s="38"/>
      <c r="C378" s="39"/>
      <c r="D378" s="189" t="s">
        <v>142</v>
      </c>
      <c r="E378" s="39"/>
      <c r="F378" s="190" t="s">
        <v>1257</v>
      </c>
      <c r="G378" s="39"/>
      <c r="H378" s="39"/>
      <c r="I378" s="191"/>
      <c r="J378" s="39"/>
      <c r="K378" s="39"/>
      <c r="L378" s="42"/>
      <c r="M378" s="192"/>
      <c r="N378" s="193"/>
      <c r="O378" s="67"/>
      <c r="P378" s="67"/>
      <c r="Q378" s="67"/>
      <c r="R378" s="67"/>
      <c r="S378" s="67"/>
      <c r="T378" s="68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9" t="s">
        <v>142</v>
      </c>
      <c r="AU378" s="19" t="s">
        <v>91</v>
      </c>
    </row>
    <row r="379" spans="1:65" s="13" customFormat="1" ht="20.399999999999999">
      <c r="B379" s="196"/>
      <c r="C379" s="197"/>
      <c r="D379" s="189" t="s">
        <v>146</v>
      </c>
      <c r="E379" s="198" t="s">
        <v>35</v>
      </c>
      <c r="F379" s="199" t="s">
        <v>1258</v>
      </c>
      <c r="G379" s="197"/>
      <c r="H379" s="200">
        <v>147.17500000000001</v>
      </c>
      <c r="I379" s="201"/>
      <c r="J379" s="197"/>
      <c r="K379" s="197"/>
      <c r="L379" s="202"/>
      <c r="M379" s="203"/>
      <c r="N379" s="204"/>
      <c r="O379" s="204"/>
      <c r="P379" s="204"/>
      <c r="Q379" s="204"/>
      <c r="R379" s="204"/>
      <c r="S379" s="204"/>
      <c r="T379" s="205"/>
      <c r="AT379" s="206" t="s">
        <v>146</v>
      </c>
      <c r="AU379" s="206" t="s">
        <v>91</v>
      </c>
      <c r="AV379" s="13" t="s">
        <v>91</v>
      </c>
      <c r="AW379" s="13" t="s">
        <v>41</v>
      </c>
      <c r="AX379" s="13" t="s">
        <v>81</v>
      </c>
      <c r="AY379" s="206" t="s">
        <v>133</v>
      </c>
    </row>
    <row r="380" spans="1:65" s="14" customFormat="1">
      <c r="B380" s="207"/>
      <c r="C380" s="208"/>
      <c r="D380" s="189" t="s">
        <v>146</v>
      </c>
      <c r="E380" s="209" t="s">
        <v>35</v>
      </c>
      <c r="F380" s="210" t="s">
        <v>148</v>
      </c>
      <c r="G380" s="208"/>
      <c r="H380" s="211">
        <v>147.17500000000001</v>
      </c>
      <c r="I380" s="212"/>
      <c r="J380" s="208"/>
      <c r="K380" s="208"/>
      <c r="L380" s="213"/>
      <c r="M380" s="214"/>
      <c r="N380" s="215"/>
      <c r="O380" s="215"/>
      <c r="P380" s="215"/>
      <c r="Q380" s="215"/>
      <c r="R380" s="215"/>
      <c r="S380" s="215"/>
      <c r="T380" s="216"/>
      <c r="AT380" s="217" t="s">
        <v>146</v>
      </c>
      <c r="AU380" s="217" t="s">
        <v>91</v>
      </c>
      <c r="AV380" s="14" t="s">
        <v>140</v>
      </c>
      <c r="AW380" s="14" t="s">
        <v>41</v>
      </c>
      <c r="AX380" s="14" t="s">
        <v>89</v>
      </c>
      <c r="AY380" s="217" t="s">
        <v>133</v>
      </c>
    </row>
    <row r="381" spans="1:65" s="2" customFormat="1" ht="21.75" customHeight="1">
      <c r="A381" s="37"/>
      <c r="B381" s="38"/>
      <c r="C381" s="176" t="s">
        <v>660</v>
      </c>
      <c r="D381" s="176" t="s">
        <v>135</v>
      </c>
      <c r="E381" s="177" t="s">
        <v>1259</v>
      </c>
      <c r="F381" s="178" t="s">
        <v>1260</v>
      </c>
      <c r="G381" s="179" t="s">
        <v>138</v>
      </c>
      <c r="H381" s="180">
        <v>15</v>
      </c>
      <c r="I381" s="181"/>
      <c r="J381" s="182">
        <f>ROUND(I381*H381,2)</f>
        <v>0</v>
      </c>
      <c r="K381" s="178" t="s">
        <v>139</v>
      </c>
      <c r="L381" s="42"/>
      <c r="M381" s="183" t="s">
        <v>35</v>
      </c>
      <c r="N381" s="184" t="s">
        <v>52</v>
      </c>
      <c r="O381" s="67"/>
      <c r="P381" s="185">
        <f>O381*H381</f>
        <v>0</v>
      </c>
      <c r="Q381" s="185">
        <v>7.2000000000000005E-4</v>
      </c>
      <c r="R381" s="185">
        <f>Q381*H381</f>
        <v>1.0800000000000001E-2</v>
      </c>
      <c r="S381" s="185">
        <v>0</v>
      </c>
      <c r="T381" s="186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87" t="s">
        <v>140</v>
      </c>
      <c r="AT381" s="187" t="s">
        <v>135</v>
      </c>
      <c r="AU381" s="187" t="s">
        <v>91</v>
      </c>
      <c r="AY381" s="19" t="s">
        <v>133</v>
      </c>
      <c r="BE381" s="188">
        <f>IF(N381="základní",J381,0)</f>
        <v>0</v>
      </c>
      <c r="BF381" s="188">
        <f>IF(N381="snížená",J381,0)</f>
        <v>0</v>
      </c>
      <c r="BG381" s="188">
        <f>IF(N381="zákl. přenesená",J381,0)</f>
        <v>0</v>
      </c>
      <c r="BH381" s="188">
        <f>IF(N381="sníž. přenesená",J381,0)</f>
        <v>0</v>
      </c>
      <c r="BI381" s="188">
        <f>IF(N381="nulová",J381,0)</f>
        <v>0</v>
      </c>
      <c r="BJ381" s="19" t="s">
        <v>89</v>
      </c>
      <c r="BK381" s="188">
        <f>ROUND(I381*H381,2)</f>
        <v>0</v>
      </c>
      <c r="BL381" s="19" t="s">
        <v>140</v>
      </c>
      <c r="BM381" s="187" t="s">
        <v>663</v>
      </c>
    </row>
    <row r="382" spans="1:65" s="2" customFormat="1">
      <c r="A382" s="37"/>
      <c r="B382" s="38"/>
      <c r="C382" s="39"/>
      <c r="D382" s="189" t="s">
        <v>142</v>
      </c>
      <c r="E382" s="39"/>
      <c r="F382" s="190" t="s">
        <v>1260</v>
      </c>
      <c r="G382" s="39"/>
      <c r="H382" s="39"/>
      <c r="I382" s="191"/>
      <c r="J382" s="39"/>
      <c r="K382" s="39"/>
      <c r="L382" s="42"/>
      <c r="M382" s="192"/>
      <c r="N382" s="193"/>
      <c r="O382" s="67"/>
      <c r="P382" s="67"/>
      <c r="Q382" s="67"/>
      <c r="R382" s="67"/>
      <c r="S382" s="67"/>
      <c r="T382" s="68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9" t="s">
        <v>142</v>
      </c>
      <c r="AU382" s="19" t="s">
        <v>91</v>
      </c>
    </row>
    <row r="383" spans="1:65" s="13" customFormat="1">
      <c r="B383" s="196"/>
      <c r="C383" s="197"/>
      <c r="D383" s="189" t="s">
        <v>146</v>
      </c>
      <c r="E383" s="198" t="s">
        <v>35</v>
      </c>
      <c r="F383" s="199" t="s">
        <v>846</v>
      </c>
      <c r="G383" s="197"/>
      <c r="H383" s="200">
        <v>15</v>
      </c>
      <c r="I383" s="201"/>
      <c r="J383" s="197"/>
      <c r="K383" s="197"/>
      <c r="L383" s="202"/>
      <c r="M383" s="203"/>
      <c r="N383" s="204"/>
      <c r="O383" s="204"/>
      <c r="P383" s="204"/>
      <c r="Q383" s="204"/>
      <c r="R383" s="204"/>
      <c r="S383" s="204"/>
      <c r="T383" s="205"/>
      <c r="AT383" s="206" t="s">
        <v>146</v>
      </c>
      <c r="AU383" s="206" t="s">
        <v>91</v>
      </c>
      <c r="AV383" s="13" t="s">
        <v>91</v>
      </c>
      <c r="AW383" s="13" t="s">
        <v>41</v>
      </c>
      <c r="AX383" s="13" t="s">
        <v>81</v>
      </c>
      <c r="AY383" s="206" t="s">
        <v>133</v>
      </c>
    </row>
    <row r="384" spans="1:65" s="14" customFormat="1">
      <c r="B384" s="207"/>
      <c r="C384" s="208"/>
      <c r="D384" s="189" t="s">
        <v>146</v>
      </c>
      <c r="E384" s="209" t="s">
        <v>35</v>
      </c>
      <c r="F384" s="210" t="s">
        <v>148</v>
      </c>
      <c r="G384" s="208"/>
      <c r="H384" s="211">
        <v>15</v>
      </c>
      <c r="I384" s="212"/>
      <c r="J384" s="208"/>
      <c r="K384" s="208"/>
      <c r="L384" s="213"/>
      <c r="M384" s="214"/>
      <c r="N384" s="215"/>
      <c r="O384" s="215"/>
      <c r="P384" s="215"/>
      <c r="Q384" s="215"/>
      <c r="R384" s="215"/>
      <c r="S384" s="215"/>
      <c r="T384" s="216"/>
      <c r="AT384" s="217" t="s">
        <v>146</v>
      </c>
      <c r="AU384" s="217" t="s">
        <v>91</v>
      </c>
      <c r="AV384" s="14" t="s">
        <v>140</v>
      </c>
      <c r="AW384" s="14" t="s">
        <v>41</v>
      </c>
      <c r="AX384" s="14" t="s">
        <v>89</v>
      </c>
      <c r="AY384" s="217" t="s">
        <v>133</v>
      </c>
    </row>
    <row r="385" spans="1:65" s="2" customFormat="1" ht="16.5" customHeight="1">
      <c r="A385" s="37"/>
      <c r="B385" s="38"/>
      <c r="C385" s="239" t="s">
        <v>671</v>
      </c>
      <c r="D385" s="239" t="s">
        <v>514</v>
      </c>
      <c r="E385" s="240" t="s">
        <v>1261</v>
      </c>
      <c r="F385" s="241" t="s">
        <v>1262</v>
      </c>
      <c r="G385" s="242" t="s">
        <v>138</v>
      </c>
      <c r="H385" s="243">
        <v>15.15</v>
      </c>
      <c r="I385" s="244"/>
      <c r="J385" s="245">
        <f>ROUND(I385*H385,2)</f>
        <v>0</v>
      </c>
      <c r="K385" s="241" t="s">
        <v>35</v>
      </c>
      <c r="L385" s="246"/>
      <c r="M385" s="247" t="s">
        <v>35</v>
      </c>
      <c r="N385" s="248" t="s">
        <v>52</v>
      </c>
      <c r="O385" s="67"/>
      <c r="P385" s="185">
        <f>O385*H385</f>
        <v>0</v>
      </c>
      <c r="Q385" s="185">
        <v>0</v>
      </c>
      <c r="R385" s="185">
        <f>Q385*H385</f>
        <v>0</v>
      </c>
      <c r="S385" s="185">
        <v>0</v>
      </c>
      <c r="T385" s="186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87" t="s">
        <v>184</v>
      </c>
      <c r="AT385" s="187" t="s">
        <v>514</v>
      </c>
      <c r="AU385" s="187" t="s">
        <v>91</v>
      </c>
      <c r="AY385" s="19" t="s">
        <v>133</v>
      </c>
      <c r="BE385" s="188">
        <f>IF(N385="základní",J385,0)</f>
        <v>0</v>
      </c>
      <c r="BF385" s="188">
        <f>IF(N385="snížená",J385,0)</f>
        <v>0</v>
      </c>
      <c r="BG385" s="188">
        <f>IF(N385="zákl. přenesená",J385,0)</f>
        <v>0</v>
      </c>
      <c r="BH385" s="188">
        <f>IF(N385="sníž. přenesená",J385,0)</f>
        <v>0</v>
      </c>
      <c r="BI385" s="188">
        <f>IF(N385="nulová",J385,0)</f>
        <v>0</v>
      </c>
      <c r="BJ385" s="19" t="s">
        <v>89</v>
      </c>
      <c r="BK385" s="188">
        <f>ROUND(I385*H385,2)</f>
        <v>0</v>
      </c>
      <c r="BL385" s="19" t="s">
        <v>140</v>
      </c>
      <c r="BM385" s="187" t="s">
        <v>674</v>
      </c>
    </row>
    <row r="386" spans="1:65" s="2" customFormat="1">
      <c r="A386" s="37"/>
      <c r="B386" s="38"/>
      <c r="C386" s="39"/>
      <c r="D386" s="189" t="s">
        <v>142</v>
      </c>
      <c r="E386" s="39"/>
      <c r="F386" s="190" t="s">
        <v>1262</v>
      </c>
      <c r="G386" s="39"/>
      <c r="H386" s="39"/>
      <c r="I386" s="191"/>
      <c r="J386" s="39"/>
      <c r="K386" s="39"/>
      <c r="L386" s="42"/>
      <c r="M386" s="192"/>
      <c r="N386" s="193"/>
      <c r="O386" s="67"/>
      <c r="P386" s="67"/>
      <c r="Q386" s="67"/>
      <c r="R386" s="67"/>
      <c r="S386" s="67"/>
      <c r="T386" s="68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9" t="s">
        <v>142</v>
      </c>
      <c r="AU386" s="19" t="s">
        <v>91</v>
      </c>
    </row>
    <row r="387" spans="1:65" s="13" customFormat="1">
      <c r="B387" s="196"/>
      <c r="C387" s="197"/>
      <c r="D387" s="189" t="s">
        <v>146</v>
      </c>
      <c r="E387" s="198" t="s">
        <v>35</v>
      </c>
      <c r="F387" s="199" t="s">
        <v>1263</v>
      </c>
      <c r="G387" s="197"/>
      <c r="H387" s="200">
        <v>15.15</v>
      </c>
      <c r="I387" s="201"/>
      <c r="J387" s="197"/>
      <c r="K387" s="197"/>
      <c r="L387" s="202"/>
      <c r="M387" s="203"/>
      <c r="N387" s="204"/>
      <c r="O387" s="204"/>
      <c r="P387" s="204"/>
      <c r="Q387" s="204"/>
      <c r="R387" s="204"/>
      <c r="S387" s="204"/>
      <c r="T387" s="205"/>
      <c r="AT387" s="206" t="s">
        <v>146</v>
      </c>
      <c r="AU387" s="206" t="s">
        <v>91</v>
      </c>
      <c r="AV387" s="13" t="s">
        <v>91</v>
      </c>
      <c r="AW387" s="13" t="s">
        <v>41</v>
      </c>
      <c r="AX387" s="13" t="s">
        <v>81</v>
      </c>
      <c r="AY387" s="206" t="s">
        <v>133</v>
      </c>
    </row>
    <row r="388" spans="1:65" s="14" customFormat="1">
      <c r="B388" s="207"/>
      <c r="C388" s="208"/>
      <c r="D388" s="189" t="s">
        <v>146</v>
      </c>
      <c r="E388" s="209" t="s">
        <v>35</v>
      </c>
      <c r="F388" s="210" t="s">
        <v>148</v>
      </c>
      <c r="G388" s="208"/>
      <c r="H388" s="211">
        <v>15.15</v>
      </c>
      <c r="I388" s="212"/>
      <c r="J388" s="208"/>
      <c r="K388" s="208"/>
      <c r="L388" s="213"/>
      <c r="M388" s="214"/>
      <c r="N388" s="215"/>
      <c r="O388" s="215"/>
      <c r="P388" s="215"/>
      <c r="Q388" s="215"/>
      <c r="R388" s="215"/>
      <c r="S388" s="215"/>
      <c r="T388" s="216"/>
      <c r="AT388" s="217" t="s">
        <v>146</v>
      </c>
      <c r="AU388" s="217" t="s">
        <v>91</v>
      </c>
      <c r="AV388" s="14" t="s">
        <v>140</v>
      </c>
      <c r="AW388" s="14" t="s">
        <v>41</v>
      </c>
      <c r="AX388" s="14" t="s">
        <v>89</v>
      </c>
      <c r="AY388" s="217" t="s">
        <v>133</v>
      </c>
    </row>
    <row r="389" spans="1:65" s="2" customFormat="1" ht="16.5" customHeight="1">
      <c r="A389" s="37"/>
      <c r="B389" s="38"/>
      <c r="C389" s="239" t="s">
        <v>677</v>
      </c>
      <c r="D389" s="239" t="s">
        <v>514</v>
      </c>
      <c r="E389" s="240" t="s">
        <v>1264</v>
      </c>
      <c r="F389" s="241" t="s">
        <v>1265</v>
      </c>
      <c r="G389" s="242" t="s">
        <v>138</v>
      </c>
      <c r="H389" s="243">
        <v>16.16</v>
      </c>
      <c r="I389" s="244"/>
      <c r="J389" s="245">
        <f>ROUND(I389*H389,2)</f>
        <v>0</v>
      </c>
      <c r="K389" s="241" t="s">
        <v>35</v>
      </c>
      <c r="L389" s="246"/>
      <c r="M389" s="247" t="s">
        <v>35</v>
      </c>
      <c r="N389" s="248" t="s">
        <v>52</v>
      </c>
      <c r="O389" s="67"/>
      <c r="P389" s="185">
        <f>O389*H389</f>
        <v>0</v>
      </c>
      <c r="Q389" s="185">
        <v>0</v>
      </c>
      <c r="R389" s="185">
        <f>Q389*H389</f>
        <v>0</v>
      </c>
      <c r="S389" s="185">
        <v>0</v>
      </c>
      <c r="T389" s="186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87" t="s">
        <v>184</v>
      </c>
      <c r="AT389" s="187" t="s">
        <v>514</v>
      </c>
      <c r="AU389" s="187" t="s">
        <v>91</v>
      </c>
      <c r="AY389" s="19" t="s">
        <v>133</v>
      </c>
      <c r="BE389" s="188">
        <f>IF(N389="základní",J389,0)</f>
        <v>0</v>
      </c>
      <c r="BF389" s="188">
        <f>IF(N389="snížená",J389,0)</f>
        <v>0</v>
      </c>
      <c r="BG389" s="188">
        <f>IF(N389="zákl. přenesená",J389,0)</f>
        <v>0</v>
      </c>
      <c r="BH389" s="188">
        <f>IF(N389="sníž. přenesená",J389,0)</f>
        <v>0</v>
      </c>
      <c r="BI389" s="188">
        <f>IF(N389="nulová",J389,0)</f>
        <v>0</v>
      </c>
      <c r="BJ389" s="19" t="s">
        <v>89</v>
      </c>
      <c r="BK389" s="188">
        <f>ROUND(I389*H389,2)</f>
        <v>0</v>
      </c>
      <c r="BL389" s="19" t="s">
        <v>140</v>
      </c>
      <c r="BM389" s="187" t="s">
        <v>680</v>
      </c>
    </row>
    <row r="390" spans="1:65" s="2" customFormat="1">
      <c r="A390" s="37"/>
      <c r="B390" s="38"/>
      <c r="C390" s="39"/>
      <c r="D390" s="189" t="s">
        <v>142</v>
      </c>
      <c r="E390" s="39"/>
      <c r="F390" s="190" t="s">
        <v>1265</v>
      </c>
      <c r="G390" s="39"/>
      <c r="H390" s="39"/>
      <c r="I390" s="191"/>
      <c r="J390" s="39"/>
      <c r="K390" s="39"/>
      <c r="L390" s="42"/>
      <c r="M390" s="192"/>
      <c r="N390" s="193"/>
      <c r="O390" s="67"/>
      <c r="P390" s="67"/>
      <c r="Q390" s="67"/>
      <c r="R390" s="67"/>
      <c r="S390" s="67"/>
      <c r="T390" s="68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9" t="s">
        <v>142</v>
      </c>
      <c r="AU390" s="19" t="s">
        <v>91</v>
      </c>
    </row>
    <row r="391" spans="1:65" s="13" customFormat="1">
      <c r="B391" s="196"/>
      <c r="C391" s="197"/>
      <c r="D391" s="189" t="s">
        <v>146</v>
      </c>
      <c r="E391" s="198" t="s">
        <v>35</v>
      </c>
      <c r="F391" s="199" t="s">
        <v>1266</v>
      </c>
      <c r="G391" s="197"/>
      <c r="H391" s="200">
        <v>16.16</v>
      </c>
      <c r="I391" s="201"/>
      <c r="J391" s="197"/>
      <c r="K391" s="197"/>
      <c r="L391" s="202"/>
      <c r="M391" s="203"/>
      <c r="N391" s="204"/>
      <c r="O391" s="204"/>
      <c r="P391" s="204"/>
      <c r="Q391" s="204"/>
      <c r="R391" s="204"/>
      <c r="S391" s="204"/>
      <c r="T391" s="205"/>
      <c r="AT391" s="206" t="s">
        <v>146</v>
      </c>
      <c r="AU391" s="206" t="s">
        <v>91</v>
      </c>
      <c r="AV391" s="13" t="s">
        <v>91</v>
      </c>
      <c r="AW391" s="13" t="s">
        <v>41</v>
      </c>
      <c r="AX391" s="13" t="s">
        <v>81</v>
      </c>
      <c r="AY391" s="206" t="s">
        <v>133</v>
      </c>
    </row>
    <row r="392" spans="1:65" s="14" customFormat="1">
      <c r="B392" s="207"/>
      <c r="C392" s="208"/>
      <c r="D392" s="189" t="s">
        <v>146</v>
      </c>
      <c r="E392" s="209" t="s">
        <v>35</v>
      </c>
      <c r="F392" s="210" t="s">
        <v>148</v>
      </c>
      <c r="G392" s="208"/>
      <c r="H392" s="211">
        <v>16.16</v>
      </c>
      <c r="I392" s="212"/>
      <c r="J392" s="208"/>
      <c r="K392" s="208"/>
      <c r="L392" s="213"/>
      <c r="M392" s="214"/>
      <c r="N392" s="215"/>
      <c r="O392" s="215"/>
      <c r="P392" s="215"/>
      <c r="Q392" s="215"/>
      <c r="R392" s="215"/>
      <c r="S392" s="215"/>
      <c r="T392" s="216"/>
      <c r="AT392" s="217" t="s">
        <v>146</v>
      </c>
      <c r="AU392" s="217" t="s">
        <v>91</v>
      </c>
      <c r="AV392" s="14" t="s">
        <v>140</v>
      </c>
      <c r="AW392" s="14" t="s">
        <v>41</v>
      </c>
      <c r="AX392" s="14" t="s">
        <v>89</v>
      </c>
      <c r="AY392" s="217" t="s">
        <v>133</v>
      </c>
    </row>
    <row r="393" spans="1:65" s="2" customFormat="1" ht="21.75" customHeight="1">
      <c r="A393" s="37"/>
      <c r="B393" s="38"/>
      <c r="C393" s="176" t="s">
        <v>682</v>
      </c>
      <c r="D393" s="176" t="s">
        <v>135</v>
      </c>
      <c r="E393" s="177" t="s">
        <v>1267</v>
      </c>
      <c r="F393" s="178" t="s">
        <v>1268</v>
      </c>
      <c r="G393" s="179" t="s">
        <v>138</v>
      </c>
      <c r="H393" s="180">
        <v>1</v>
      </c>
      <c r="I393" s="181"/>
      <c r="J393" s="182">
        <f>ROUND(I393*H393,2)</f>
        <v>0</v>
      </c>
      <c r="K393" s="178" t="s">
        <v>139</v>
      </c>
      <c r="L393" s="42"/>
      <c r="M393" s="183" t="s">
        <v>35</v>
      </c>
      <c r="N393" s="184" t="s">
        <v>52</v>
      </c>
      <c r="O393" s="67"/>
      <c r="P393" s="185">
        <f>O393*H393</f>
        <v>0</v>
      </c>
      <c r="Q393" s="185">
        <v>7.2000000000000005E-4</v>
      </c>
      <c r="R393" s="185">
        <f>Q393*H393</f>
        <v>7.2000000000000005E-4</v>
      </c>
      <c r="S393" s="185">
        <v>0</v>
      </c>
      <c r="T393" s="186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187" t="s">
        <v>140</v>
      </c>
      <c r="AT393" s="187" t="s">
        <v>135</v>
      </c>
      <c r="AU393" s="187" t="s">
        <v>91</v>
      </c>
      <c r="AY393" s="19" t="s">
        <v>133</v>
      </c>
      <c r="BE393" s="188">
        <f>IF(N393="základní",J393,0)</f>
        <v>0</v>
      </c>
      <c r="BF393" s="188">
        <f>IF(N393="snížená",J393,0)</f>
        <v>0</v>
      </c>
      <c r="BG393" s="188">
        <f>IF(N393="zákl. přenesená",J393,0)</f>
        <v>0</v>
      </c>
      <c r="BH393" s="188">
        <f>IF(N393="sníž. přenesená",J393,0)</f>
        <v>0</v>
      </c>
      <c r="BI393" s="188">
        <f>IF(N393="nulová",J393,0)</f>
        <v>0</v>
      </c>
      <c r="BJ393" s="19" t="s">
        <v>89</v>
      </c>
      <c r="BK393" s="188">
        <f>ROUND(I393*H393,2)</f>
        <v>0</v>
      </c>
      <c r="BL393" s="19" t="s">
        <v>140</v>
      </c>
      <c r="BM393" s="187" t="s">
        <v>685</v>
      </c>
    </row>
    <row r="394" spans="1:65" s="2" customFormat="1">
      <c r="A394" s="37"/>
      <c r="B394" s="38"/>
      <c r="C394" s="39"/>
      <c r="D394" s="189" t="s">
        <v>142</v>
      </c>
      <c r="E394" s="39"/>
      <c r="F394" s="190" t="s">
        <v>1268</v>
      </c>
      <c r="G394" s="39"/>
      <c r="H394" s="39"/>
      <c r="I394" s="191"/>
      <c r="J394" s="39"/>
      <c r="K394" s="39"/>
      <c r="L394" s="42"/>
      <c r="M394" s="192"/>
      <c r="N394" s="193"/>
      <c r="O394" s="67"/>
      <c r="P394" s="67"/>
      <c r="Q394" s="67"/>
      <c r="R394" s="67"/>
      <c r="S394" s="67"/>
      <c r="T394" s="68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9" t="s">
        <v>142</v>
      </c>
      <c r="AU394" s="19" t="s">
        <v>91</v>
      </c>
    </row>
    <row r="395" spans="1:65" s="13" customFormat="1">
      <c r="B395" s="196"/>
      <c r="C395" s="197"/>
      <c r="D395" s="189" t="s">
        <v>146</v>
      </c>
      <c r="E395" s="198" t="s">
        <v>35</v>
      </c>
      <c r="F395" s="199" t="s">
        <v>850</v>
      </c>
      <c r="G395" s="197"/>
      <c r="H395" s="200">
        <v>1</v>
      </c>
      <c r="I395" s="201"/>
      <c r="J395" s="197"/>
      <c r="K395" s="197"/>
      <c r="L395" s="202"/>
      <c r="M395" s="203"/>
      <c r="N395" s="204"/>
      <c r="O395" s="204"/>
      <c r="P395" s="204"/>
      <c r="Q395" s="204"/>
      <c r="R395" s="204"/>
      <c r="S395" s="204"/>
      <c r="T395" s="205"/>
      <c r="AT395" s="206" t="s">
        <v>146</v>
      </c>
      <c r="AU395" s="206" t="s">
        <v>91</v>
      </c>
      <c r="AV395" s="13" t="s">
        <v>91</v>
      </c>
      <c r="AW395" s="13" t="s">
        <v>41</v>
      </c>
      <c r="AX395" s="13" t="s">
        <v>81</v>
      </c>
      <c r="AY395" s="206" t="s">
        <v>133</v>
      </c>
    </row>
    <row r="396" spans="1:65" s="14" customFormat="1">
      <c r="B396" s="207"/>
      <c r="C396" s="208"/>
      <c r="D396" s="189" t="s">
        <v>146</v>
      </c>
      <c r="E396" s="209" t="s">
        <v>35</v>
      </c>
      <c r="F396" s="210" t="s">
        <v>148</v>
      </c>
      <c r="G396" s="208"/>
      <c r="H396" s="211">
        <v>1</v>
      </c>
      <c r="I396" s="212"/>
      <c r="J396" s="208"/>
      <c r="K396" s="208"/>
      <c r="L396" s="213"/>
      <c r="M396" s="214"/>
      <c r="N396" s="215"/>
      <c r="O396" s="215"/>
      <c r="P396" s="215"/>
      <c r="Q396" s="215"/>
      <c r="R396" s="215"/>
      <c r="S396" s="215"/>
      <c r="T396" s="216"/>
      <c r="AT396" s="217" t="s">
        <v>146</v>
      </c>
      <c r="AU396" s="217" t="s">
        <v>91</v>
      </c>
      <c r="AV396" s="14" t="s">
        <v>140</v>
      </c>
      <c r="AW396" s="14" t="s">
        <v>41</v>
      </c>
      <c r="AX396" s="14" t="s">
        <v>89</v>
      </c>
      <c r="AY396" s="217" t="s">
        <v>133</v>
      </c>
    </row>
    <row r="397" spans="1:65" s="2" customFormat="1" ht="16.5" customHeight="1">
      <c r="A397" s="37"/>
      <c r="B397" s="38"/>
      <c r="C397" s="239" t="s">
        <v>687</v>
      </c>
      <c r="D397" s="239" t="s">
        <v>514</v>
      </c>
      <c r="E397" s="240" t="s">
        <v>1269</v>
      </c>
      <c r="F397" s="241" t="s">
        <v>1270</v>
      </c>
      <c r="G397" s="242" t="s">
        <v>138</v>
      </c>
      <c r="H397" s="243">
        <v>1.01</v>
      </c>
      <c r="I397" s="244"/>
      <c r="J397" s="245">
        <f>ROUND(I397*H397,2)</f>
        <v>0</v>
      </c>
      <c r="K397" s="241" t="s">
        <v>139</v>
      </c>
      <c r="L397" s="246"/>
      <c r="M397" s="247" t="s">
        <v>35</v>
      </c>
      <c r="N397" s="248" t="s">
        <v>52</v>
      </c>
      <c r="O397" s="67"/>
      <c r="P397" s="185">
        <f>O397*H397</f>
        <v>0</v>
      </c>
      <c r="Q397" s="185">
        <v>0</v>
      </c>
      <c r="R397" s="185">
        <f>Q397*H397</f>
        <v>0</v>
      </c>
      <c r="S397" s="185">
        <v>0</v>
      </c>
      <c r="T397" s="186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87" t="s">
        <v>184</v>
      </c>
      <c r="AT397" s="187" t="s">
        <v>514</v>
      </c>
      <c r="AU397" s="187" t="s">
        <v>91</v>
      </c>
      <c r="AY397" s="19" t="s">
        <v>133</v>
      </c>
      <c r="BE397" s="188">
        <f>IF(N397="základní",J397,0)</f>
        <v>0</v>
      </c>
      <c r="BF397" s="188">
        <f>IF(N397="snížená",J397,0)</f>
        <v>0</v>
      </c>
      <c r="BG397" s="188">
        <f>IF(N397="zákl. přenesená",J397,0)</f>
        <v>0</v>
      </c>
      <c r="BH397" s="188">
        <f>IF(N397="sníž. přenesená",J397,0)</f>
        <v>0</v>
      </c>
      <c r="BI397" s="188">
        <f>IF(N397="nulová",J397,0)</f>
        <v>0</v>
      </c>
      <c r="BJ397" s="19" t="s">
        <v>89</v>
      </c>
      <c r="BK397" s="188">
        <f>ROUND(I397*H397,2)</f>
        <v>0</v>
      </c>
      <c r="BL397" s="19" t="s">
        <v>140</v>
      </c>
      <c r="BM397" s="187" t="s">
        <v>690</v>
      </c>
    </row>
    <row r="398" spans="1:65" s="2" customFormat="1">
      <c r="A398" s="37"/>
      <c r="B398" s="38"/>
      <c r="C398" s="39"/>
      <c r="D398" s="189" t="s">
        <v>142</v>
      </c>
      <c r="E398" s="39"/>
      <c r="F398" s="190" t="s">
        <v>1270</v>
      </c>
      <c r="G398" s="39"/>
      <c r="H398" s="39"/>
      <c r="I398" s="191"/>
      <c r="J398" s="39"/>
      <c r="K398" s="39"/>
      <c r="L398" s="42"/>
      <c r="M398" s="192"/>
      <c r="N398" s="193"/>
      <c r="O398" s="67"/>
      <c r="P398" s="67"/>
      <c r="Q398" s="67"/>
      <c r="R398" s="67"/>
      <c r="S398" s="67"/>
      <c r="T398" s="68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9" t="s">
        <v>142</v>
      </c>
      <c r="AU398" s="19" t="s">
        <v>91</v>
      </c>
    </row>
    <row r="399" spans="1:65" s="13" customFormat="1">
      <c r="B399" s="196"/>
      <c r="C399" s="197"/>
      <c r="D399" s="189" t="s">
        <v>146</v>
      </c>
      <c r="E399" s="198" t="s">
        <v>35</v>
      </c>
      <c r="F399" s="199" t="s">
        <v>1182</v>
      </c>
      <c r="G399" s="197"/>
      <c r="H399" s="200">
        <v>1.01</v>
      </c>
      <c r="I399" s="201"/>
      <c r="J399" s="197"/>
      <c r="K399" s="197"/>
      <c r="L399" s="202"/>
      <c r="M399" s="203"/>
      <c r="N399" s="204"/>
      <c r="O399" s="204"/>
      <c r="P399" s="204"/>
      <c r="Q399" s="204"/>
      <c r="R399" s="204"/>
      <c r="S399" s="204"/>
      <c r="T399" s="205"/>
      <c r="AT399" s="206" t="s">
        <v>146</v>
      </c>
      <c r="AU399" s="206" t="s">
        <v>91</v>
      </c>
      <c r="AV399" s="13" t="s">
        <v>91</v>
      </c>
      <c r="AW399" s="13" t="s">
        <v>41</v>
      </c>
      <c r="AX399" s="13" t="s">
        <v>81</v>
      </c>
      <c r="AY399" s="206" t="s">
        <v>133</v>
      </c>
    </row>
    <row r="400" spans="1:65" s="14" customFormat="1">
      <c r="B400" s="207"/>
      <c r="C400" s="208"/>
      <c r="D400" s="189" t="s">
        <v>146</v>
      </c>
      <c r="E400" s="209" t="s">
        <v>35</v>
      </c>
      <c r="F400" s="210" t="s">
        <v>148</v>
      </c>
      <c r="G400" s="208"/>
      <c r="H400" s="211">
        <v>1.01</v>
      </c>
      <c r="I400" s="212"/>
      <c r="J400" s="208"/>
      <c r="K400" s="208"/>
      <c r="L400" s="213"/>
      <c r="M400" s="214"/>
      <c r="N400" s="215"/>
      <c r="O400" s="215"/>
      <c r="P400" s="215"/>
      <c r="Q400" s="215"/>
      <c r="R400" s="215"/>
      <c r="S400" s="215"/>
      <c r="T400" s="216"/>
      <c r="AT400" s="217" t="s">
        <v>146</v>
      </c>
      <c r="AU400" s="217" t="s">
        <v>91</v>
      </c>
      <c r="AV400" s="14" t="s">
        <v>140</v>
      </c>
      <c r="AW400" s="14" t="s">
        <v>41</v>
      </c>
      <c r="AX400" s="14" t="s">
        <v>89</v>
      </c>
      <c r="AY400" s="217" t="s">
        <v>133</v>
      </c>
    </row>
    <row r="401" spans="1:65" s="2" customFormat="1" ht="21.75" customHeight="1">
      <c r="A401" s="37"/>
      <c r="B401" s="38"/>
      <c r="C401" s="176" t="s">
        <v>692</v>
      </c>
      <c r="D401" s="176" t="s">
        <v>135</v>
      </c>
      <c r="E401" s="177" t="s">
        <v>1271</v>
      </c>
      <c r="F401" s="178" t="s">
        <v>1272</v>
      </c>
      <c r="G401" s="179" t="s">
        <v>138</v>
      </c>
      <c r="H401" s="180">
        <v>7</v>
      </c>
      <c r="I401" s="181"/>
      <c r="J401" s="182">
        <f>ROUND(I401*H401,2)</f>
        <v>0</v>
      </c>
      <c r="K401" s="178" t="s">
        <v>139</v>
      </c>
      <c r="L401" s="42"/>
      <c r="M401" s="183" t="s">
        <v>35</v>
      </c>
      <c r="N401" s="184" t="s">
        <v>52</v>
      </c>
      <c r="O401" s="67"/>
      <c r="P401" s="185">
        <f>O401*H401</f>
        <v>0</v>
      </c>
      <c r="Q401" s="185">
        <v>1.6199999999999999E-3</v>
      </c>
      <c r="R401" s="185">
        <f>Q401*H401</f>
        <v>1.1339999999999999E-2</v>
      </c>
      <c r="S401" s="185">
        <v>0</v>
      </c>
      <c r="T401" s="186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187" t="s">
        <v>140</v>
      </c>
      <c r="AT401" s="187" t="s">
        <v>135</v>
      </c>
      <c r="AU401" s="187" t="s">
        <v>91</v>
      </c>
      <c r="AY401" s="19" t="s">
        <v>133</v>
      </c>
      <c r="BE401" s="188">
        <f>IF(N401="základní",J401,0)</f>
        <v>0</v>
      </c>
      <c r="BF401" s="188">
        <f>IF(N401="snížená",J401,0)</f>
        <v>0</v>
      </c>
      <c r="BG401" s="188">
        <f>IF(N401="zákl. přenesená",J401,0)</f>
        <v>0</v>
      </c>
      <c r="BH401" s="188">
        <f>IF(N401="sníž. přenesená",J401,0)</f>
        <v>0</v>
      </c>
      <c r="BI401" s="188">
        <f>IF(N401="nulová",J401,0)</f>
        <v>0</v>
      </c>
      <c r="BJ401" s="19" t="s">
        <v>89</v>
      </c>
      <c r="BK401" s="188">
        <f>ROUND(I401*H401,2)</f>
        <v>0</v>
      </c>
      <c r="BL401" s="19" t="s">
        <v>140</v>
      </c>
      <c r="BM401" s="187" t="s">
        <v>695</v>
      </c>
    </row>
    <row r="402" spans="1:65" s="2" customFormat="1">
      <c r="A402" s="37"/>
      <c r="B402" s="38"/>
      <c r="C402" s="39"/>
      <c r="D402" s="189" t="s">
        <v>142</v>
      </c>
      <c r="E402" s="39"/>
      <c r="F402" s="190" t="s">
        <v>1272</v>
      </c>
      <c r="G402" s="39"/>
      <c r="H402" s="39"/>
      <c r="I402" s="191"/>
      <c r="J402" s="39"/>
      <c r="K402" s="39"/>
      <c r="L402" s="42"/>
      <c r="M402" s="192"/>
      <c r="N402" s="193"/>
      <c r="O402" s="67"/>
      <c r="P402" s="67"/>
      <c r="Q402" s="67"/>
      <c r="R402" s="67"/>
      <c r="S402" s="67"/>
      <c r="T402" s="68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9" t="s">
        <v>142</v>
      </c>
      <c r="AU402" s="19" t="s">
        <v>91</v>
      </c>
    </row>
    <row r="403" spans="1:65" s="13" customFormat="1">
      <c r="B403" s="196"/>
      <c r="C403" s="197"/>
      <c r="D403" s="189" t="s">
        <v>146</v>
      </c>
      <c r="E403" s="198" t="s">
        <v>35</v>
      </c>
      <c r="F403" s="199" t="s">
        <v>1273</v>
      </c>
      <c r="G403" s="197"/>
      <c r="H403" s="200">
        <v>7</v>
      </c>
      <c r="I403" s="201"/>
      <c r="J403" s="197"/>
      <c r="K403" s="197"/>
      <c r="L403" s="202"/>
      <c r="M403" s="203"/>
      <c r="N403" s="204"/>
      <c r="O403" s="204"/>
      <c r="P403" s="204"/>
      <c r="Q403" s="204"/>
      <c r="R403" s="204"/>
      <c r="S403" s="204"/>
      <c r="T403" s="205"/>
      <c r="AT403" s="206" t="s">
        <v>146</v>
      </c>
      <c r="AU403" s="206" t="s">
        <v>91</v>
      </c>
      <c r="AV403" s="13" t="s">
        <v>91</v>
      </c>
      <c r="AW403" s="13" t="s">
        <v>41</v>
      </c>
      <c r="AX403" s="13" t="s">
        <v>81</v>
      </c>
      <c r="AY403" s="206" t="s">
        <v>133</v>
      </c>
    </row>
    <row r="404" spans="1:65" s="14" customFormat="1">
      <c r="B404" s="207"/>
      <c r="C404" s="208"/>
      <c r="D404" s="189" t="s">
        <v>146</v>
      </c>
      <c r="E404" s="209" t="s">
        <v>35</v>
      </c>
      <c r="F404" s="210" t="s">
        <v>148</v>
      </c>
      <c r="G404" s="208"/>
      <c r="H404" s="211">
        <v>7</v>
      </c>
      <c r="I404" s="212"/>
      <c r="J404" s="208"/>
      <c r="K404" s="208"/>
      <c r="L404" s="213"/>
      <c r="M404" s="214"/>
      <c r="N404" s="215"/>
      <c r="O404" s="215"/>
      <c r="P404" s="215"/>
      <c r="Q404" s="215"/>
      <c r="R404" s="215"/>
      <c r="S404" s="215"/>
      <c r="T404" s="216"/>
      <c r="AT404" s="217" t="s">
        <v>146</v>
      </c>
      <c r="AU404" s="217" t="s">
        <v>91</v>
      </c>
      <c r="AV404" s="14" t="s">
        <v>140</v>
      </c>
      <c r="AW404" s="14" t="s">
        <v>41</v>
      </c>
      <c r="AX404" s="14" t="s">
        <v>89</v>
      </c>
      <c r="AY404" s="217" t="s">
        <v>133</v>
      </c>
    </row>
    <row r="405" spans="1:65" s="2" customFormat="1" ht="24.15" customHeight="1">
      <c r="A405" s="37"/>
      <c r="B405" s="38"/>
      <c r="C405" s="239" t="s">
        <v>696</v>
      </c>
      <c r="D405" s="239" t="s">
        <v>514</v>
      </c>
      <c r="E405" s="240" t="s">
        <v>1274</v>
      </c>
      <c r="F405" s="241" t="s">
        <v>1275</v>
      </c>
      <c r="G405" s="242" t="s">
        <v>138</v>
      </c>
      <c r="H405" s="243">
        <v>6.06</v>
      </c>
      <c r="I405" s="244"/>
      <c r="J405" s="245">
        <f>ROUND(I405*H405,2)</f>
        <v>0</v>
      </c>
      <c r="K405" s="241" t="s">
        <v>139</v>
      </c>
      <c r="L405" s="246"/>
      <c r="M405" s="247" t="s">
        <v>35</v>
      </c>
      <c r="N405" s="248" t="s">
        <v>52</v>
      </c>
      <c r="O405" s="67"/>
      <c r="P405" s="185">
        <f>O405*H405</f>
        <v>0</v>
      </c>
      <c r="Q405" s="185">
        <v>0</v>
      </c>
      <c r="R405" s="185">
        <f>Q405*H405</f>
        <v>0</v>
      </c>
      <c r="S405" s="185">
        <v>0</v>
      </c>
      <c r="T405" s="186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87" t="s">
        <v>184</v>
      </c>
      <c r="AT405" s="187" t="s">
        <v>514</v>
      </c>
      <c r="AU405" s="187" t="s">
        <v>91</v>
      </c>
      <c r="AY405" s="19" t="s">
        <v>133</v>
      </c>
      <c r="BE405" s="188">
        <f>IF(N405="základní",J405,0)</f>
        <v>0</v>
      </c>
      <c r="BF405" s="188">
        <f>IF(N405="snížená",J405,0)</f>
        <v>0</v>
      </c>
      <c r="BG405" s="188">
        <f>IF(N405="zákl. přenesená",J405,0)</f>
        <v>0</v>
      </c>
      <c r="BH405" s="188">
        <f>IF(N405="sníž. přenesená",J405,0)</f>
        <v>0</v>
      </c>
      <c r="BI405" s="188">
        <f>IF(N405="nulová",J405,0)</f>
        <v>0</v>
      </c>
      <c r="BJ405" s="19" t="s">
        <v>89</v>
      </c>
      <c r="BK405" s="188">
        <f>ROUND(I405*H405,2)</f>
        <v>0</v>
      </c>
      <c r="BL405" s="19" t="s">
        <v>140</v>
      </c>
      <c r="BM405" s="187" t="s">
        <v>699</v>
      </c>
    </row>
    <row r="406" spans="1:65" s="2" customFormat="1" ht="19.2">
      <c r="A406" s="37"/>
      <c r="B406" s="38"/>
      <c r="C406" s="39"/>
      <c r="D406" s="189" t="s">
        <v>142</v>
      </c>
      <c r="E406" s="39"/>
      <c r="F406" s="190" t="s">
        <v>1275</v>
      </c>
      <c r="G406" s="39"/>
      <c r="H406" s="39"/>
      <c r="I406" s="191"/>
      <c r="J406" s="39"/>
      <c r="K406" s="39"/>
      <c r="L406" s="42"/>
      <c r="M406" s="192"/>
      <c r="N406" s="193"/>
      <c r="O406" s="67"/>
      <c r="P406" s="67"/>
      <c r="Q406" s="67"/>
      <c r="R406" s="67"/>
      <c r="S406" s="67"/>
      <c r="T406" s="68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9" t="s">
        <v>142</v>
      </c>
      <c r="AU406" s="19" t="s">
        <v>91</v>
      </c>
    </row>
    <row r="407" spans="1:65" s="13" customFormat="1">
      <c r="B407" s="196"/>
      <c r="C407" s="197"/>
      <c r="D407" s="189" t="s">
        <v>146</v>
      </c>
      <c r="E407" s="198" t="s">
        <v>35</v>
      </c>
      <c r="F407" s="199" t="s">
        <v>1276</v>
      </c>
      <c r="G407" s="197"/>
      <c r="H407" s="200">
        <v>6.06</v>
      </c>
      <c r="I407" s="201"/>
      <c r="J407" s="197"/>
      <c r="K407" s="197"/>
      <c r="L407" s="202"/>
      <c r="M407" s="203"/>
      <c r="N407" s="204"/>
      <c r="O407" s="204"/>
      <c r="P407" s="204"/>
      <c r="Q407" s="204"/>
      <c r="R407" s="204"/>
      <c r="S407" s="204"/>
      <c r="T407" s="205"/>
      <c r="AT407" s="206" t="s">
        <v>146</v>
      </c>
      <c r="AU407" s="206" t="s">
        <v>91</v>
      </c>
      <c r="AV407" s="13" t="s">
        <v>91</v>
      </c>
      <c r="AW407" s="13" t="s">
        <v>41</v>
      </c>
      <c r="AX407" s="13" t="s">
        <v>81</v>
      </c>
      <c r="AY407" s="206" t="s">
        <v>133</v>
      </c>
    </row>
    <row r="408" spans="1:65" s="14" customFormat="1">
      <c r="B408" s="207"/>
      <c r="C408" s="208"/>
      <c r="D408" s="189" t="s">
        <v>146</v>
      </c>
      <c r="E408" s="209" t="s">
        <v>35</v>
      </c>
      <c r="F408" s="210" t="s">
        <v>148</v>
      </c>
      <c r="G408" s="208"/>
      <c r="H408" s="211">
        <v>6.06</v>
      </c>
      <c r="I408" s="212"/>
      <c r="J408" s="208"/>
      <c r="K408" s="208"/>
      <c r="L408" s="213"/>
      <c r="M408" s="214"/>
      <c r="N408" s="215"/>
      <c r="O408" s="215"/>
      <c r="P408" s="215"/>
      <c r="Q408" s="215"/>
      <c r="R408" s="215"/>
      <c r="S408" s="215"/>
      <c r="T408" s="216"/>
      <c r="AT408" s="217" t="s">
        <v>146</v>
      </c>
      <c r="AU408" s="217" t="s">
        <v>91</v>
      </c>
      <c r="AV408" s="14" t="s">
        <v>140</v>
      </c>
      <c r="AW408" s="14" t="s">
        <v>41</v>
      </c>
      <c r="AX408" s="14" t="s">
        <v>89</v>
      </c>
      <c r="AY408" s="217" t="s">
        <v>133</v>
      </c>
    </row>
    <row r="409" spans="1:65" s="2" customFormat="1" ht="24.15" customHeight="1">
      <c r="A409" s="37"/>
      <c r="B409" s="38"/>
      <c r="C409" s="239" t="s">
        <v>700</v>
      </c>
      <c r="D409" s="239" t="s">
        <v>514</v>
      </c>
      <c r="E409" s="240" t="s">
        <v>1277</v>
      </c>
      <c r="F409" s="241" t="s">
        <v>1278</v>
      </c>
      <c r="G409" s="242" t="s">
        <v>138</v>
      </c>
      <c r="H409" s="243">
        <v>7.07</v>
      </c>
      <c r="I409" s="244"/>
      <c r="J409" s="245">
        <f>ROUND(I409*H409,2)</f>
        <v>0</v>
      </c>
      <c r="K409" s="241" t="s">
        <v>35</v>
      </c>
      <c r="L409" s="246"/>
      <c r="M409" s="247" t="s">
        <v>35</v>
      </c>
      <c r="N409" s="248" t="s">
        <v>52</v>
      </c>
      <c r="O409" s="67"/>
      <c r="P409" s="185">
        <f>O409*H409</f>
        <v>0</v>
      </c>
      <c r="Q409" s="185">
        <v>0</v>
      </c>
      <c r="R409" s="185">
        <f>Q409*H409</f>
        <v>0</v>
      </c>
      <c r="S409" s="185">
        <v>0</v>
      </c>
      <c r="T409" s="186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187" t="s">
        <v>184</v>
      </c>
      <c r="AT409" s="187" t="s">
        <v>514</v>
      </c>
      <c r="AU409" s="187" t="s">
        <v>91</v>
      </c>
      <c r="AY409" s="19" t="s">
        <v>133</v>
      </c>
      <c r="BE409" s="188">
        <f>IF(N409="základní",J409,0)</f>
        <v>0</v>
      </c>
      <c r="BF409" s="188">
        <f>IF(N409="snížená",J409,0)</f>
        <v>0</v>
      </c>
      <c r="BG409" s="188">
        <f>IF(N409="zákl. přenesená",J409,0)</f>
        <v>0</v>
      </c>
      <c r="BH409" s="188">
        <f>IF(N409="sníž. přenesená",J409,0)</f>
        <v>0</v>
      </c>
      <c r="BI409" s="188">
        <f>IF(N409="nulová",J409,0)</f>
        <v>0</v>
      </c>
      <c r="BJ409" s="19" t="s">
        <v>89</v>
      </c>
      <c r="BK409" s="188">
        <f>ROUND(I409*H409,2)</f>
        <v>0</v>
      </c>
      <c r="BL409" s="19" t="s">
        <v>140</v>
      </c>
      <c r="BM409" s="187" t="s">
        <v>703</v>
      </c>
    </row>
    <row r="410" spans="1:65" s="2" customFormat="1">
      <c r="A410" s="37"/>
      <c r="B410" s="38"/>
      <c r="C410" s="39"/>
      <c r="D410" s="189" t="s">
        <v>142</v>
      </c>
      <c r="E410" s="39"/>
      <c r="F410" s="190" t="s">
        <v>1278</v>
      </c>
      <c r="G410" s="39"/>
      <c r="H410" s="39"/>
      <c r="I410" s="191"/>
      <c r="J410" s="39"/>
      <c r="K410" s="39"/>
      <c r="L410" s="42"/>
      <c r="M410" s="192"/>
      <c r="N410" s="193"/>
      <c r="O410" s="67"/>
      <c r="P410" s="67"/>
      <c r="Q410" s="67"/>
      <c r="R410" s="67"/>
      <c r="S410" s="67"/>
      <c r="T410" s="68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9" t="s">
        <v>142</v>
      </c>
      <c r="AU410" s="19" t="s">
        <v>91</v>
      </c>
    </row>
    <row r="411" spans="1:65" s="13" customFormat="1">
      <c r="B411" s="196"/>
      <c r="C411" s="197"/>
      <c r="D411" s="189" t="s">
        <v>146</v>
      </c>
      <c r="E411" s="198" t="s">
        <v>35</v>
      </c>
      <c r="F411" s="199" t="s">
        <v>1279</v>
      </c>
      <c r="G411" s="197"/>
      <c r="H411" s="200">
        <v>7.07</v>
      </c>
      <c r="I411" s="201"/>
      <c r="J411" s="197"/>
      <c r="K411" s="197"/>
      <c r="L411" s="202"/>
      <c r="M411" s="203"/>
      <c r="N411" s="204"/>
      <c r="O411" s="204"/>
      <c r="P411" s="204"/>
      <c r="Q411" s="204"/>
      <c r="R411" s="204"/>
      <c r="S411" s="204"/>
      <c r="T411" s="205"/>
      <c r="AT411" s="206" t="s">
        <v>146</v>
      </c>
      <c r="AU411" s="206" t="s">
        <v>91</v>
      </c>
      <c r="AV411" s="13" t="s">
        <v>91</v>
      </c>
      <c r="AW411" s="13" t="s">
        <v>41</v>
      </c>
      <c r="AX411" s="13" t="s">
        <v>81</v>
      </c>
      <c r="AY411" s="206" t="s">
        <v>133</v>
      </c>
    </row>
    <row r="412" spans="1:65" s="14" customFormat="1">
      <c r="B412" s="207"/>
      <c r="C412" s="208"/>
      <c r="D412" s="189" t="s">
        <v>146</v>
      </c>
      <c r="E412" s="209" t="s">
        <v>35</v>
      </c>
      <c r="F412" s="210" t="s">
        <v>148</v>
      </c>
      <c r="G412" s="208"/>
      <c r="H412" s="211">
        <v>7.07</v>
      </c>
      <c r="I412" s="212"/>
      <c r="J412" s="208"/>
      <c r="K412" s="208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146</v>
      </c>
      <c r="AU412" s="217" t="s">
        <v>91</v>
      </c>
      <c r="AV412" s="14" t="s">
        <v>140</v>
      </c>
      <c r="AW412" s="14" t="s">
        <v>41</v>
      </c>
      <c r="AX412" s="14" t="s">
        <v>89</v>
      </c>
      <c r="AY412" s="217" t="s">
        <v>133</v>
      </c>
    </row>
    <row r="413" spans="1:65" s="2" customFormat="1" ht="16.5" customHeight="1">
      <c r="A413" s="37"/>
      <c r="B413" s="38"/>
      <c r="C413" s="239" t="s">
        <v>705</v>
      </c>
      <c r="D413" s="239" t="s">
        <v>514</v>
      </c>
      <c r="E413" s="240" t="s">
        <v>1280</v>
      </c>
      <c r="F413" s="241" t="s">
        <v>1281</v>
      </c>
      <c r="G413" s="242" t="s">
        <v>138</v>
      </c>
      <c r="H413" s="243">
        <v>16.16</v>
      </c>
      <c r="I413" s="244"/>
      <c r="J413" s="245">
        <f>ROUND(I413*H413,2)</f>
        <v>0</v>
      </c>
      <c r="K413" s="241" t="s">
        <v>35</v>
      </c>
      <c r="L413" s="246"/>
      <c r="M413" s="247" t="s">
        <v>35</v>
      </c>
      <c r="N413" s="248" t="s">
        <v>52</v>
      </c>
      <c r="O413" s="67"/>
      <c r="P413" s="185">
        <f>O413*H413</f>
        <v>0</v>
      </c>
      <c r="Q413" s="185">
        <v>0</v>
      </c>
      <c r="R413" s="185">
        <f>Q413*H413</f>
        <v>0</v>
      </c>
      <c r="S413" s="185">
        <v>0</v>
      </c>
      <c r="T413" s="186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87" t="s">
        <v>184</v>
      </c>
      <c r="AT413" s="187" t="s">
        <v>514</v>
      </c>
      <c r="AU413" s="187" t="s">
        <v>91</v>
      </c>
      <c r="AY413" s="19" t="s">
        <v>133</v>
      </c>
      <c r="BE413" s="188">
        <f>IF(N413="základní",J413,0)</f>
        <v>0</v>
      </c>
      <c r="BF413" s="188">
        <f>IF(N413="snížená",J413,0)</f>
        <v>0</v>
      </c>
      <c r="BG413" s="188">
        <f>IF(N413="zákl. přenesená",J413,0)</f>
        <v>0</v>
      </c>
      <c r="BH413" s="188">
        <f>IF(N413="sníž. přenesená",J413,0)</f>
        <v>0</v>
      </c>
      <c r="BI413" s="188">
        <f>IF(N413="nulová",J413,0)</f>
        <v>0</v>
      </c>
      <c r="BJ413" s="19" t="s">
        <v>89</v>
      </c>
      <c r="BK413" s="188">
        <f>ROUND(I413*H413,2)</f>
        <v>0</v>
      </c>
      <c r="BL413" s="19" t="s">
        <v>140</v>
      </c>
      <c r="BM413" s="187" t="s">
        <v>708</v>
      </c>
    </row>
    <row r="414" spans="1:65" s="2" customFormat="1">
      <c r="A414" s="37"/>
      <c r="B414" s="38"/>
      <c r="C414" s="39"/>
      <c r="D414" s="189" t="s">
        <v>142</v>
      </c>
      <c r="E414" s="39"/>
      <c r="F414" s="190" t="s">
        <v>1281</v>
      </c>
      <c r="G414" s="39"/>
      <c r="H414" s="39"/>
      <c r="I414" s="191"/>
      <c r="J414" s="39"/>
      <c r="K414" s="39"/>
      <c r="L414" s="42"/>
      <c r="M414" s="192"/>
      <c r="N414" s="193"/>
      <c r="O414" s="67"/>
      <c r="P414" s="67"/>
      <c r="Q414" s="67"/>
      <c r="R414" s="67"/>
      <c r="S414" s="67"/>
      <c r="T414" s="68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9" t="s">
        <v>142</v>
      </c>
      <c r="AU414" s="19" t="s">
        <v>91</v>
      </c>
    </row>
    <row r="415" spans="1:65" s="13" customFormat="1">
      <c r="B415" s="196"/>
      <c r="C415" s="197"/>
      <c r="D415" s="189" t="s">
        <v>146</v>
      </c>
      <c r="E415" s="198" t="s">
        <v>35</v>
      </c>
      <c r="F415" s="199" t="s">
        <v>1266</v>
      </c>
      <c r="G415" s="197"/>
      <c r="H415" s="200">
        <v>16.16</v>
      </c>
      <c r="I415" s="201"/>
      <c r="J415" s="197"/>
      <c r="K415" s="197"/>
      <c r="L415" s="202"/>
      <c r="M415" s="203"/>
      <c r="N415" s="204"/>
      <c r="O415" s="204"/>
      <c r="P415" s="204"/>
      <c r="Q415" s="204"/>
      <c r="R415" s="204"/>
      <c r="S415" s="204"/>
      <c r="T415" s="205"/>
      <c r="AT415" s="206" t="s">
        <v>146</v>
      </c>
      <c r="AU415" s="206" t="s">
        <v>91</v>
      </c>
      <c r="AV415" s="13" t="s">
        <v>91</v>
      </c>
      <c r="AW415" s="13" t="s">
        <v>41</v>
      </c>
      <c r="AX415" s="13" t="s">
        <v>81</v>
      </c>
      <c r="AY415" s="206" t="s">
        <v>133</v>
      </c>
    </row>
    <row r="416" spans="1:65" s="14" customFormat="1">
      <c r="B416" s="207"/>
      <c r="C416" s="208"/>
      <c r="D416" s="189" t="s">
        <v>146</v>
      </c>
      <c r="E416" s="209" t="s">
        <v>35</v>
      </c>
      <c r="F416" s="210" t="s">
        <v>148</v>
      </c>
      <c r="G416" s="208"/>
      <c r="H416" s="211">
        <v>16.16</v>
      </c>
      <c r="I416" s="212"/>
      <c r="J416" s="208"/>
      <c r="K416" s="208"/>
      <c r="L416" s="213"/>
      <c r="M416" s="214"/>
      <c r="N416" s="215"/>
      <c r="O416" s="215"/>
      <c r="P416" s="215"/>
      <c r="Q416" s="215"/>
      <c r="R416" s="215"/>
      <c r="S416" s="215"/>
      <c r="T416" s="216"/>
      <c r="AT416" s="217" t="s">
        <v>146</v>
      </c>
      <c r="AU416" s="217" t="s">
        <v>91</v>
      </c>
      <c r="AV416" s="14" t="s">
        <v>140</v>
      </c>
      <c r="AW416" s="14" t="s">
        <v>41</v>
      </c>
      <c r="AX416" s="14" t="s">
        <v>89</v>
      </c>
      <c r="AY416" s="217" t="s">
        <v>133</v>
      </c>
    </row>
    <row r="417" spans="1:65" s="2" customFormat="1" ht="24.15" customHeight="1">
      <c r="A417" s="37"/>
      <c r="B417" s="38"/>
      <c r="C417" s="239" t="s">
        <v>710</v>
      </c>
      <c r="D417" s="239" t="s">
        <v>514</v>
      </c>
      <c r="E417" s="240" t="s">
        <v>1282</v>
      </c>
      <c r="F417" s="241" t="s">
        <v>1283</v>
      </c>
      <c r="G417" s="242" t="s">
        <v>138</v>
      </c>
      <c r="H417" s="243">
        <v>1.01</v>
      </c>
      <c r="I417" s="244"/>
      <c r="J417" s="245">
        <f>ROUND(I417*H417,2)</f>
        <v>0</v>
      </c>
      <c r="K417" s="241" t="s">
        <v>139</v>
      </c>
      <c r="L417" s="246"/>
      <c r="M417" s="247" t="s">
        <v>35</v>
      </c>
      <c r="N417" s="248" t="s">
        <v>52</v>
      </c>
      <c r="O417" s="67"/>
      <c r="P417" s="185">
        <f>O417*H417</f>
        <v>0</v>
      </c>
      <c r="Q417" s="185">
        <v>0</v>
      </c>
      <c r="R417" s="185">
        <f>Q417*H417</f>
        <v>0</v>
      </c>
      <c r="S417" s="185">
        <v>0</v>
      </c>
      <c r="T417" s="186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187" t="s">
        <v>184</v>
      </c>
      <c r="AT417" s="187" t="s">
        <v>514</v>
      </c>
      <c r="AU417" s="187" t="s">
        <v>91</v>
      </c>
      <c r="AY417" s="19" t="s">
        <v>133</v>
      </c>
      <c r="BE417" s="188">
        <f>IF(N417="základní",J417,0)</f>
        <v>0</v>
      </c>
      <c r="BF417" s="188">
        <f>IF(N417="snížená",J417,0)</f>
        <v>0</v>
      </c>
      <c r="BG417" s="188">
        <f>IF(N417="zákl. přenesená",J417,0)</f>
        <v>0</v>
      </c>
      <c r="BH417" s="188">
        <f>IF(N417="sníž. přenesená",J417,0)</f>
        <v>0</v>
      </c>
      <c r="BI417" s="188">
        <f>IF(N417="nulová",J417,0)</f>
        <v>0</v>
      </c>
      <c r="BJ417" s="19" t="s">
        <v>89</v>
      </c>
      <c r="BK417" s="188">
        <f>ROUND(I417*H417,2)</f>
        <v>0</v>
      </c>
      <c r="BL417" s="19" t="s">
        <v>140</v>
      </c>
      <c r="BM417" s="187" t="s">
        <v>713</v>
      </c>
    </row>
    <row r="418" spans="1:65" s="2" customFormat="1" ht="19.2">
      <c r="A418" s="37"/>
      <c r="B418" s="38"/>
      <c r="C418" s="39"/>
      <c r="D418" s="189" t="s">
        <v>142</v>
      </c>
      <c r="E418" s="39"/>
      <c r="F418" s="190" t="s">
        <v>1283</v>
      </c>
      <c r="G418" s="39"/>
      <c r="H418" s="39"/>
      <c r="I418" s="191"/>
      <c r="J418" s="39"/>
      <c r="K418" s="39"/>
      <c r="L418" s="42"/>
      <c r="M418" s="192"/>
      <c r="N418" s="193"/>
      <c r="O418" s="67"/>
      <c r="P418" s="67"/>
      <c r="Q418" s="67"/>
      <c r="R418" s="67"/>
      <c r="S418" s="67"/>
      <c r="T418" s="68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9" t="s">
        <v>142</v>
      </c>
      <c r="AU418" s="19" t="s">
        <v>91</v>
      </c>
    </row>
    <row r="419" spans="1:65" s="13" customFormat="1">
      <c r="B419" s="196"/>
      <c r="C419" s="197"/>
      <c r="D419" s="189" t="s">
        <v>146</v>
      </c>
      <c r="E419" s="198" t="s">
        <v>35</v>
      </c>
      <c r="F419" s="199" t="s">
        <v>1182</v>
      </c>
      <c r="G419" s="197"/>
      <c r="H419" s="200">
        <v>1.01</v>
      </c>
      <c r="I419" s="201"/>
      <c r="J419" s="197"/>
      <c r="K419" s="197"/>
      <c r="L419" s="202"/>
      <c r="M419" s="203"/>
      <c r="N419" s="204"/>
      <c r="O419" s="204"/>
      <c r="P419" s="204"/>
      <c r="Q419" s="204"/>
      <c r="R419" s="204"/>
      <c r="S419" s="204"/>
      <c r="T419" s="205"/>
      <c r="AT419" s="206" t="s">
        <v>146</v>
      </c>
      <c r="AU419" s="206" t="s">
        <v>91</v>
      </c>
      <c r="AV419" s="13" t="s">
        <v>91</v>
      </c>
      <c r="AW419" s="13" t="s">
        <v>41</v>
      </c>
      <c r="AX419" s="13" t="s">
        <v>81</v>
      </c>
      <c r="AY419" s="206" t="s">
        <v>133</v>
      </c>
    </row>
    <row r="420" spans="1:65" s="14" customFormat="1">
      <c r="B420" s="207"/>
      <c r="C420" s="208"/>
      <c r="D420" s="189" t="s">
        <v>146</v>
      </c>
      <c r="E420" s="209" t="s">
        <v>35</v>
      </c>
      <c r="F420" s="210" t="s">
        <v>148</v>
      </c>
      <c r="G420" s="208"/>
      <c r="H420" s="211">
        <v>1.01</v>
      </c>
      <c r="I420" s="212"/>
      <c r="J420" s="208"/>
      <c r="K420" s="208"/>
      <c r="L420" s="213"/>
      <c r="M420" s="214"/>
      <c r="N420" s="215"/>
      <c r="O420" s="215"/>
      <c r="P420" s="215"/>
      <c r="Q420" s="215"/>
      <c r="R420" s="215"/>
      <c r="S420" s="215"/>
      <c r="T420" s="216"/>
      <c r="AT420" s="217" t="s">
        <v>146</v>
      </c>
      <c r="AU420" s="217" t="s">
        <v>91</v>
      </c>
      <c r="AV420" s="14" t="s">
        <v>140</v>
      </c>
      <c r="AW420" s="14" t="s">
        <v>41</v>
      </c>
      <c r="AX420" s="14" t="s">
        <v>89</v>
      </c>
      <c r="AY420" s="217" t="s">
        <v>133</v>
      </c>
    </row>
    <row r="421" spans="1:65" s="2" customFormat="1" ht="16.5" customHeight="1">
      <c r="A421" s="37"/>
      <c r="B421" s="38"/>
      <c r="C421" s="176" t="s">
        <v>714</v>
      </c>
      <c r="D421" s="176" t="s">
        <v>135</v>
      </c>
      <c r="E421" s="177" t="s">
        <v>1284</v>
      </c>
      <c r="F421" s="178" t="s">
        <v>1285</v>
      </c>
      <c r="G421" s="179" t="s">
        <v>138</v>
      </c>
      <c r="H421" s="180">
        <v>1</v>
      </c>
      <c r="I421" s="181"/>
      <c r="J421" s="182">
        <f>ROUND(I421*H421,2)</f>
        <v>0</v>
      </c>
      <c r="K421" s="178" t="s">
        <v>139</v>
      </c>
      <c r="L421" s="42"/>
      <c r="M421" s="183" t="s">
        <v>35</v>
      </c>
      <c r="N421" s="184" t="s">
        <v>52</v>
      </c>
      <c r="O421" s="67"/>
      <c r="P421" s="185">
        <f>O421*H421</f>
        <v>0</v>
      </c>
      <c r="Q421" s="185">
        <v>1.3600000000000001E-3</v>
      </c>
      <c r="R421" s="185">
        <f>Q421*H421</f>
        <v>1.3600000000000001E-3</v>
      </c>
      <c r="S421" s="185">
        <v>0</v>
      </c>
      <c r="T421" s="186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87" t="s">
        <v>140</v>
      </c>
      <c r="AT421" s="187" t="s">
        <v>135</v>
      </c>
      <c r="AU421" s="187" t="s">
        <v>91</v>
      </c>
      <c r="AY421" s="19" t="s">
        <v>133</v>
      </c>
      <c r="BE421" s="188">
        <f>IF(N421="základní",J421,0)</f>
        <v>0</v>
      </c>
      <c r="BF421" s="188">
        <f>IF(N421="snížená",J421,0)</f>
        <v>0</v>
      </c>
      <c r="BG421" s="188">
        <f>IF(N421="zákl. přenesená",J421,0)</f>
        <v>0</v>
      </c>
      <c r="BH421" s="188">
        <f>IF(N421="sníž. přenesená",J421,0)</f>
        <v>0</v>
      </c>
      <c r="BI421" s="188">
        <f>IF(N421="nulová",J421,0)</f>
        <v>0</v>
      </c>
      <c r="BJ421" s="19" t="s">
        <v>89</v>
      </c>
      <c r="BK421" s="188">
        <f>ROUND(I421*H421,2)</f>
        <v>0</v>
      </c>
      <c r="BL421" s="19" t="s">
        <v>140</v>
      </c>
      <c r="BM421" s="187" t="s">
        <v>717</v>
      </c>
    </row>
    <row r="422" spans="1:65" s="2" customFormat="1">
      <c r="A422" s="37"/>
      <c r="B422" s="38"/>
      <c r="C422" s="39"/>
      <c r="D422" s="189" t="s">
        <v>142</v>
      </c>
      <c r="E422" s="39"/>
      <c r="F422" s="190" t="s">
        <v>1285</v>
      </c>
      <c r="G422" s="39"/>
      <c r="H422" s="39"/>
      <c r="I422" s="191"/>
      <c r="J422" s="39"/>
      <c r="K422" s="39"/>
      <c r="L422" s="42"/>
      <c r="M422" s="192"/>
      <c r="N422" s="193"/>
      <c r="O422" s="67"/>
      <c r="P422" s="67"/>
      <c r="Q422" s="67"/>
      <c r="R422" s="67"/>
      <c r="S422" s="67"/>
      <c r="T422" s="68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9" t="s">
        <v>142</v>
      </c>
      <c r="AU422" s="19" t="s">
        <v>91</v>
      </c>
    </row>
    <row r="423" spans="1:65" s="13" customFormat="1">
      <c r="B423" s="196"/>
      <c r="C423" s="197"/>
      <c r="D423" s="189" t="s">
        <v>146</v>
      </c>
      <c r="E423" s="198" t="s">
        <v>35</v>
      </c>
      <c r="F423" s="199" t="s">
        <v>850</v>
      </c>
      <c r="G423" s="197"/>
      <c r="H423" s="200">
        <v>1</v>
      </c>
      <c r="I423" s="201"/>
      <c r="J423" s="197"/>
      <c r="K423" s="197"/>
      <c r="L423" s="202"/>
      <c r="M423" s="203"/>
      <c r="N423" s="204"/>
      <c r="O423" s="204"/>
      <c r="P423" s="204"/>
      <c r="Q423" s="204"/>
      <c r="R423" s="204"/>
      <c r="S423" s="204"/>
      <c r="T423" s="205"/>
      <c r="AT423" s="206" t="s">
        <v>146</v>
      </c>
      <c r="AU423" s="206" t="s">
        <v>91</v>
      </c>
      <c r="AV423" s="13" t="s">
        <v>91</v>
      </c>
      <c r="AW423" s="13" t="s">
        <v>41</v>
      </c>
      <c r="AX423" s="13" t="s">
        <v>81</v>
      </c>
      <c r="AY423" s="206" t="s">
        <v>133</v>
      </c>
    </row>
    <row r="424" spans="1:65" s="14" customFormat="1">
      <c r="B424" s="207"/>
      <c r="C424" s="208"/>
      <c r="D424" s="189" t="s">
        <v>146</v>
      </c>
      <c r="E424" s="209" t="s">
        <v>35</v>
      </c>
      <c r="F424" s="210" t="s">
        <v>148</v>
      </c>
      <c r="G424" s="208"/>
      <c r="H424" s="211">
        <v>1</v>
      </c>
      <c r="I424" s="212"/>
      <c r="J424" s="208"/>
      <c r="K424" s="208"/>
      <c r="L424" s="213"/>
      <c r="M424" s="214"/>
      <c r="N424" s="215"/>
      <c r="O424" s="215"/>
      <c r="P424" s="215"/>
      <c r="Q424" s="215"/>
      <c r="R424" s="215"/>
      <c r="S424" s="215"/>
      <c r="T424" s="216"/>
      <c r="AT424" s="217" t="s">
        <v>146</v>
      </c>
      <c r="AU424" s="217" t="s">
        <v>91</v>
      </c>
      <c r="AV424" s="14" t="s">
        <v>140</v>
      </c>
      <c r="AW424" s="14" t="s">
        <v>41</v>
      </c>
      <c r="AX424" s="14" t="s">
        <v>89</v>
      </c>
      <c r="AY424" s="217" t="s">
        <v>133</v>
      </c>
    </row>
    <row r="425" spans="1:65" s="2" customFormat="1" ht="24.15" customHeight="1">
      <c r="A425" s="37"/>
      <c r="B425" s="38"/>
      <c r="C425" s="239" t="s">
        <v>718</v>
      </c>
      <c r="D425" s="239" t="s">
        <v>514</v>
      </c>
      <c r="E425" s="240" t="s">
        <v>1286</v>
      </c>
      <c r="F425" s="241" t="s">
        <v>1287</v>
      </c>
      <c r="G425" s="242" t="s">
        <v>138</v>
      </c>
      <c r="H425" s="243">
        <v>1.01</v>
      </c>
      <c r="I425" s="244"/>
      <c r="J425" s="245">
        <f>ROUND(I425*H425,2)</f>
        <v>0</v>
      </c>
      <c r="K425" s="241" t="s">
        <v>139</v>
      </c>
      <c r="L425" s="246"/>
      <c r="M425" s="247" t="s">
        <v>35</v>
      </c>
      <c r="N425" s="248" t="s">
        <v>52</v>
      </c>
      <c r="O425" s="67"/>
      <c r="P425" s="185">
        <f>O425*H425</f>
        <v>0</v>
      </c>
      <c r="Q425" s="185">
        <v>0</v>
      </c>
      <c r="R425" s="185">
        <f>Q425*H425</f>
        <v>0</v>
      </c>
      <c r="S425" s="185">
        <v>0</v>
      </c>
      <c r="T425" s="186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87" t="s">
        <v>184</v>
      </c>
      <c r="AT425" s="187" t="s">
        <v>514</v>
      </c>
      <c r="AU425" s="187" t="s">
        <v>91</v>
      </c>
      <c r="AY425" s="19" t="s">
        <v>133</v>
      </c>
      <c r="BE425" s="188">
        <f>IF(N425="základní",J425,0)</f>
        <v>0</v>
      </c>
      <c r="BF425" s="188">
        <f>IF(N425="snížená",J425,0)</f>
        <v>0</v>
      </c>
      <c r="BG425" s="188">
        <f>IF(N425="zákl. přenesená",J425,0)</f>
        <v>0</v>
      </c>
      <c r="BH425" s="188">
        <f>IF(N425="sníž. přenesená",J425,0)</f>
        <v>0</v>
      </c>
      <c r="BI425" s="188">
        <f>IF(N425="nulová",J425,0)</f>
        <v>0</v>
      </c>
      <c r="BJ425" s="19" t="s">
        <v>89</v>
      </c>
      <c r="BK425" s="188">
        <f>ROUND(I425*H425,2)</f>
        <v>0</v>
      </c>
      <c r="BL425" s="19" t="s">
        <v>140</v>
      </c>
      <c r="BM425" s="187" t="s">
        <v>721</v>
      </c>
    </row>
    <row r="426" spans="1:65" s="2" customFormat="1" ht="19.2">
      <c r="A426" s="37"/>
      <c r="B426" s="38"/>
      <c r="C426" s="39"/>
      <c r="D426" s="189" t="s">
        <v>142</v>
      </c>
      <c r="E426" s="39"/>
      <c r="F426" s="190" t="s">
        <v>1287</v>
      </c>
      <c r="G426" s="39"/>
      <c r="H426" s="39"/>
      <c r="I426" s="191"/>
      <c r="J426" s="39"/>
      <c r="K426" s="39"/>
      <c r="L426" s="42"/>
      <c r="M426" s="192"/>
      <c r="N426" s="193"/>
      <c r="O426" s="67"/>
      <c r="P426" s="67"/>
      <c r="Q426" s="67"/>
      <c r="R426" s="67"/>
      <c r="S426" s="67"/>
      <c r="T426" s="68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19" t="s">
        <v>142</v>
      </c>
      <c r="AU426" s="19" t="s">
        <v>91</v>
      </c>
    </row>
    <row r="427" spans="1:65" s="13" customFormat="1">
      <c r="B427" s="196"/>
      <c r="C427" s="197"/>
      <c r="D427" s="189" t="s">
        <v>146</v>
      </c>
      <c r="E427" s="198" t="s">
        <v>35</v>
      </c>
      <c r="F427" s="199" t="s">
        <v>1182</v>
      </c>
      <c r="G427" s="197"/>
      <c r="H427" s="200">
        <v>1.01</v>
      </c>
      <c r="I427" s="201"/>
      <c r="J427" s="197"/>
      <c r="K427" s="197"/>
      <c r="L427" s="202"/>
      <c r="M427" s="203"/>
      <c r="N427" s="204"/>
      <c r="O427" s="204"/>
      <c r="P427" s="204"/>
      <c r="Q427" s="204"/>
      <c r="R427" s="204"/>
      <c r="S427" s="204"/>
      <c r="T427" s="205"/>
      <c r="AT427" s="206" t="s">
        <v>146</v>
      </c>
      <c r="AU427" s="206" t="s">
        <v>91</v>
      </c>
      <c r="AV427" s="13" t="s">
        <v>91</v>
      </c>
      <c r="AW427" s="13" t="s">
        <v>41</v>
      </c>
      <c r="AX427" s="13" t="s">
        <v>81</v>
      </c>
      <c r="AY427" s="206" t="s">
        <v>133</v>
      </c>
    </row>
    <row r="428" spans="1:65" s="14" customFormat="1">
      <c r="B428" s="207"/>
      <c r="C428" s="208"/>
      <c r="D428" s="189" t="s">
        <v>146</v>
      </c>
      <c r="E428" s="209" t="s">
        <v>35</v>
      </c>
      <c r="F428" s="210" t="s">
        <v>148</v>
      </c>
      <c r="G428" s="208"/>
      <c r="H428" s="211">
        <v>1.01</v>
      </c>
      <c r="I428" s="212"/>
      <c r="J428" s="208"/>
      <c r="K428" s="208"/>
      <c r="L428" s="213"/>
      <c r="M428" s="214"/>
      <c r="N428" s="215"/>
      <c r="O428" s="215"/>
      <c r="P428" s="215"/>
      <c r="Q428" s="215"/>
      <c r="R428" s="215"/>
      <c r="S428" s="215"/>
      <c r="T428" s="216"/>
      <c r="AT428" s="217" t="s">
        <v>146</v>
      </c>
      <c r="AU428" s="217" t="s">
        <v>91</v>
      </c>
      <c r="AV428" s="14" t="s">
        <v>140</v>
      </c>
      <c r="AW428" s="14" t="s">
        <v>41</v>
      </c>
      <c r="AX428" s="14" t="s">
        <v>89</v>
      </c>
      <c r="AY428" s="217" t="s">
        <v>133</v>
      </c>
    </row>
    <row r="429" spans="1:65" s="2" customFormat="1" ht="24.15" customHeight="1">
      <c r="A429" s="37"/>
      <c r="B429" s="38"/>
      <c r="C429" s="176" t="s">
        <v>723</v>
      </c>
      <c r="D429" s="176" t="s">
        <v>135</v>
      </c>
      <c r="E429" s="177" t="s">
        <v>1288</v>
      </c>
      <c r="F429" s="178" t="s">
        <v>1289</v>
      </c>
      <c r="G429" s="179" t="s">
        <v>138</v>
      </c>
      <c r="H429" s="180">
        <v>16</v>
      </c>
      <c r="I429" s="181"/>
      <c r="J429" s="182">
        <f>ROUND(I429*H429,2)</f>
        <v>0</v>
      </c>
      <c r="K429" s="178" t="s">
        <v>139</v>
      </c>
      <c r="L429" s="42"/>
      <c r="M429" s="183" t="s">
        <v>35</v>
      </c>
      <c r="N429" s="184" t="s">
        <v>52</v>
      </c>
      <c r="O429" s="67"/>
      <c r="P429" s="185">
        <f>O429*H429</f>
        <v>0</v>
      </c>
      <c r="Q429" s="185">
        <v>0</v>
      </c>
      <c r="R429" s="185">
        <f>Q429*H429</f>
        <v>0</v>
      </c>
      <c r="S429" s="185">
        <v>0</v>
      </c>
      <c r="T429" s="186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87" t="s">
        <v>140</v>
      </c>
      <c r="AT429" s="187" t="s">
        <v>135</v>
      </c>
      <c r="AU429" s="187" t="s">
        <v>91</v>
      </c>
      <c r="AY429" s="19" t="s">
        <v>133</v>
      </c>
      <c r="BE429" s="188">
        <f>IF(N429="základní",J429,0)</f>
        <v>0</v>
      </c>
      <c r="BF429" s="188">
        <f>IF(N429="snížená",J429,0)</f>
        <v>0</v>
      </c>
      <c r="BG429" s="188">
        <f>IF(N429="zákl. přenesená",J429,0)</f>
        <v>0</v>
      </c>
      <c r="BH429" s="188">
        <f>IF(N429="sníž. přenesená",J429,0)</f>
        <v>0</v>
      </c>
      <c r="BI429" s="188">
        <f>IF(N429="nulová",J429,0)</f>
        <v>0</v>
      </c>
      <c r="BJ429" s="19" t="s">
        <v>89</v>
      </c>
      <c r="BK429" s="188">
        <f>ROUND(I429*H429,2)</f>
        <v>0</v>
      </c>
      <c r="BL429" s="19" t="s">
        <v>140</v>
      </c>
      <c r="BM429" s="187" t="s">
        <v>726</v>
      </c>
    </row>
    <row r="430" spans="1:65" s="2" customFormat="1">
      <c r="A430" s="37"/>
      <c r="B430" s="38"/>
      <c r="C430" s="39"/>
      <c r="D430" s="189" t="s">
        <v>142</v>
      </c>
      <c r="E430" s="39"/>
      <c r="F430" s="190" t="s">
        <v>1289</v>
      </c>
      <c r="G430" s="39"/>
      <c r="H430" s="39"/>
      <c r="I430" s="191"/>
      <c r="J430" s="39"/>
      <c r="K430" s="39"/>
      <c r="L430" s="42"/>
      <c r="M430" s="192"/>
      <c r="N430" s="193"/>
      <c r="O430" s="67"/>
      <c r="P430" s="67"/>
      <c r="Q430" s="67"/>
      <c r="R430" s="67"/>
      <c r="S430" s="67"/>
      <c r="T430" s="68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9" t="s">
        <v>142</v>
      </c>
      <c r="AU430" s="19" t="s">
        <v>91</v>
      </c>
    </row>
    <row r="431" spans="1:65" s="13" customFormat="1">
      <c r="B431" s="196"/>
      <c r="C431" s="197"/>
      <c r="D431" s="189" t="s">
        <v>146</v>
      </c>
      <c r="E431" s="198" t="s">
        <v>35</v>
      </c>
      <c r="F431" s="199" t="s">
        <v>1290</v>
      </c>
      <c r="G431" s="197"/>
      <c r="H431" s="200">
        <v>16</v>
      </c>
      <c r="I431" s="201"/>
      <c r="J431" s="197"/>
      <c r="K431" s="197"/>
      <c r="L431" s="202"/>
      <c r="M431" s="203"/>
      <c r="N431" s="204"/>
      <c r="O431" s="204"/>
      <c r="P431" s="204"/>
      <c r="Q431" s="204"/>
      <c r="R431" s="204"/>
      <c r="S431" s="204"/>
      <c r="T431" s="205"/>
      <c r="AT431" s="206" t="s">
        <v>146</v>
      </c>
      <c r="AU431" s="206" t="s">
        <v>91</v>
      </c>
      <c r="AV431" s="13" t="s">
        <v>91</v>
      </c>
      <c r="AW431" s="13" t="s">
        <v>41</v>
      </c>
      <c r="AX431" s="13" t="s">
        <v>81</v>
      </c>
      <c r="AY431" s="206" t="s">
        <v>133</v>
      </c>
    </row>
    <row r="432" spans="1:65" s="14" customFormat="1">
      <c r="B432" s="207"/>
      <c r="C432" s="208"/>
      <c r="D432" s="189" t="s">
        <v>146</v>
      </c>
      <c r="E432" s="209" t="s">
        <v>35</v>
      </c>
      <c r="F432" s="210" t="s">
        <v>148</v>
      </c>
      <c r="G432" s="208"/>
      <c r="H432" s="211">
        <v>16</v>
      </c>
      <c r="I432" s="212"/>
      <c r="J432" s="208"/>
      <c r="K432" s="208"/>
      <c r="L432" s="213"/>
      <c r="M432" s="214"/>
      <c r="N432" s="215"/>
      <c r="O432" s="215"/>
      <c r="P432" s="215"/>
      <c r="Q432" s="215"/>
      <c r="R432" s="215"/>
      <c r="S432" s="215"/>
      <c r="T432" s="216"/>
      <c r="AT432" s="217" t="s">
        <v>146</v>
      </c>
      <c r="AU432" s="217" t="s">
        <v>91</v>
      </c>
      <c r="AV432" s="14" t="s">
        <v>140</v>
      </c>
      <c r="AW432" s="14" t="s">
        <v>41</v>
      </c>
      <c r="AX432" s="14" t="s">
        <v>89</v>
      </c>
      <c r="AY432" s="217" t="s">
        <v>133</v>
      </c>
    </row>
    <row r="433" spans="1:65" s="2" customFormat="1" ht="33" customHeight="1">
      <c r="A433" s="37"/>
      <c r="B433" s="38"/>
      <c r="C433" s="239" t="s">
        <v>730</v>
      </c>
      <c r="D433" s="239" t="s">
        <v>514</v>
      </c>
      <c r="E433" s="240" t="s">
        <v>1291</v>
      </c>
      <c r="F433" s="241" t="s">
        <v>1292</v>
      </c>
      <c r="G433" s="242" t="s">
        <v>138</v>
      </c>
      <c r="H433" s="243">
        <v>15.15</v>
      </c>
      <c r="I433" s="244"/>
      <c r="J433" s="245">
        <f>ROUND(I433*H433,2)</f>
        <v>0</v>
      </c>
      <c r="K433" s="241" t="s">
        <v>139</v>
      </c>
      <c r="L433" s="246"/>
      <c r="M433" s="247" t="s">
        <v>35</v>
      </c>
      <c r="N433" s="248" t="s">
        <v>52</v>
      </c>
      <c r="O433" s="67"/>
      <c r="P433" s="185">
        <f>O433*H433</f>
        <v>0</v>
      </c>
      <c r="Q433" s="185">
        <v>0</v>
      </c>
      <c r="R433" s="185">
        <f>Q433*H433</f>
        <v>0</v>
      </c>
      <c r="S433" s="185">
        <v>0</v>
      </c>
      <c r="T433" s="186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187" t="s">
        <v>184</v>
      </c>
      <c r="AT433" s="187" t="s">
        <v>514</v>
      </c>
      <c r="AU433" s="187" t="s">
        <v>91</v>
      </c>
      <c r="AY433" s="19" t="s">
        <v>133</v>
      </c>
      <c r="BE433" s="188">
        <f>IF(N433="základní",J433,0)</f>
        <v>0</v>
      </c>
      <c r="BF433" s="188">
        <f>IF(N433="snížená",J433,0)</f>
        <v>0</v>
      </c>
      <c r="BG433" s="188">
        <f>IF(N433="zákl. přenesená",J433,0)</f>
        <v>0</v>
      </c>
      <c r="BH433" s="188">
        <f>IF(N433="sníž. přenesená",J433,0)</f>
        <v>0</v>
      </c>
      <c r="BI433" s="188">
        <f>IF(N433="nulová",J433,0)</f>
        <v>0</v>
      </c>
      <c r="BJ433" s="19" t="s">
        <v>89</v>
      </c>
      <c r="BK433" s="188">
        <f>ROUND(I433*H433,2)</f>
        <v>0</v>
      </c>
      <c r="BL433" s="19" t="s">
        <v>140</v>
      </c>
      <c r="BM433" s="187" t="s">
        <v>733</v>
      </c>
    </row>
    <row r="434" spans="1:65" s="2" customFormat="1" ht="19.2">
      <c r="A434" s="37"/>
      <c r="B434" s="38"/>
      <c r="C434" s="39"/>
      <c r="D434" s="189" t="s">
        <v>142</v>
      </c>
      <c r="E434" s="39"/>
      <c r="F434" s="190" t="s">
        <v>1292</v>
      </c>
      <c r="G434" s="39"/>
      <c r="H434" s="39"/>
      <c r="I434" s="191"/>
      <c r="J434" s="39"/>
      <c r="K434" s="39"/>
      <c r="L434" s="42"/>
      <c r="M434" s="192"/>
      <c r="N434" s="193"/>
      <c r="O434" s="67"/>
      <c r="P434" s="67"/>
      <c r="Q434" s="67"/>
      <c r="R434" s="67"/>
      <c r="S434" s="67"/>
      <c r="T434" s="68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9" t="s">
        <v>142</v>
      </c>
      <c r="AU434" s="19" t="s">
        <v>91</v>
      </c>
    </row>
    <row r="435" spans="1:65" s="13" customFormat="1">
      <c r="B435" s="196"/>
      <c r="C435" s="197"/>
      <c r="D435" s="189" t="s">
        <v>146</v>
      </c>
      <c r="E435" s="198" t="s">
        <v>35</v>
      </c>
      <c r="F435" s="199" t="s">
        <v>1263</v>
      </c>
      <c r="G435" s="197"/>
      <c r="H435" s="200">
        <v>15.15</v>
      </c>
      <c r="I435" s="201"/>
      <c r="J435" s="197"/>
      <c r="K435" s="197"/>
      <c r="L435" s="202"/>
      <c r="M435" s="203"/>
      <c r="N435" s="204"/>
      <c r="O435" s="204"/>
      <c r="P435" s="204"/>
      <c r="Q435" s="204"/>
      <c r="R435" s="204"/>
      <c r="S435" s="204"/>
      <c r="T435" s="205"/>
      <c r="AT435" s="206" t="s">
        <v>146</v>
      </c>
      <c r="AU435" s="206" t="s">
        <v>91</v>
      </c>
      <c r="AV435" s="13" t="s">
        <v>91</v>
      </c>
      <c r="AW435" s="13" t="s">
        <v>41</v>
      </c>
      <c r="AX435" s="13" t="s">
        <v>81</v>
      </c>
      <c r="AY435" s="206" t="s">
        <v>133</v>
      </c>
    </row>
    <row r="436" spans="1:65" s="14" customFormat="1">
      <c r="B436" s="207"/>
      <c r="C436" s="208"/>
      <c r="D436" s="189" t="s">
        <v>146</v>
      </c>
      <c r="E436" s="209" t="s">
        <v>35</v>
      </c>
      <c r="F436" s="210" t="s">
        <v>148</v>
      </c>
      <c r="G436" s="208"/>
      <c r="H436" s="211">
        <v>15.15</v>
      </c>
      <c r="I436" s="212"/>
      <c r="J436" s="208"/>
      <c r="K436" s="208"/>
      <c r="L436" s="213"/>
      <c r="M436" s="214"/>
      <c r="N436" s="215"/>
      <c r="O436" s="215"/>
      <c r="P436" s="215"/>
      <c r="Q436" s="215"/>
      <c r="R436" s="215"/>
      <c r="S436" s="215"/>
      <c r="T436" s="216"/>
      <c r="AT436" s="217" t="s">
        <v>146</v>
      </c>
      <c r="AU436" s="217" t="s">
        <v>91</v>
      </c>
      <c r="AV436" s="14" t="s">
        <v>140</v>
      </c>
      <c r="AW436" s="14" t="s">
        <v>41</v>
      </c>
      <c r="AX436" s="14" t="s">
        <v>89</v>
      </c>
      <c r="AY436" s="217" t="s">
        <v>133</v>
      </c>
    </row>
    <row r="437" spans="1:65" s="2" customFormat="1" ht="33" customHeight="1">
      <c r="A437" s="37"/>
      <c r="B437" s="38"/>
      <c r="C437" s="239" t="s">
        <v>734</v>
      </c>
      <c r="D437" s="239" t="s">
        <v>514</v>
      </c>
      <c r="E437" s="240" t="s">
        <v>1293</v>
      </c>
      <c r="F437" s="241" t="s">
        <v>1294</v>
      </c>
      <c r="G437" s="242" t="s">
        <v>138</v>
      </c>
      <c r="H437" s="243">
        <v>1.01</v>
      </c>
      <c r="I437" s="244"/>
      <c r="J437" s="245">
        <f>ROUND(I437*H437,2)</f>
        <v>0</v>
      </c>
      <c r="K437" s="241" t="s">
        <v>139</v>
      </c>
      <c r="L437" s="246"/>
      <c r="M437" s="247" t="s">
        <v>35</v>
      </c>
      <c r="N437" s="248" t="s">
        <v>52</v>
      </c>
      <c r="O437" s="67"/>
      <c r="P437" s="185">
        <f>O437*H437</f>
        <v>0</v>
      </c>
      <c r="Q437" s="185">
        <v>0</v>
      </c>
      <c r="R437" s="185">
        <f>Q437*H437</f>
        <v>0</v>
      </c>
      <c r="S437" s="185">
        <v>0</v>
      </c>
      <c r="T437" s="186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187" t="s">
        <v>184</v>
      </c>
      <c r="AT437" s="187" t="s">
        <v>514</v>
      </c>
      <c r="AU437" s="187" t="s">
        <v>91</v>
      </c>
      <c r="AY437" s="19" t="s">
        <v>133</v>
      </c>
      <c r="BE437" s="188">
        <f>IF(N437="základní",J437,0)</f>
        <v>0</v>
      </c>
      <c r="BF437" s="188">
        <f>IF(N437="snížená",J437,0)</f>
        <v>0</v>
      </c>
      <c r="BG437" s="188">
        <f>IF(N437="zákl. přenesená",J437,0)</f>
        <v>0</v>
      </c>
      <c r="BH437" s="188">
        <f>IF(N437="sníž. přenesená",J437,0)</f>
        <v>0</v>
      </c>
      <c r="BI437" s="188">
        <f>IF(N437="nulová",J437,0)</f>
        <v>0</v>
      </c>
      <c r="BJ437" s="19" t="s">
        <v>89</v>
      </c>
      <c r="BK437" s="188">
        <f>ROUND(I437*H437,2)</f>
        <v>0</v>
      </c>
      <c r="BL437" s="19" t="s">
        <v>140</v>
      </c>
      <c r="BM437" s="187" t="s">
        <v>737</v>
      </c>
    </row>
    <row r="438" spans="1:65" s="2" customFormat="1" ht="19.2">
      <c r="A438" s="37"/>
      <c r="B438" s="38"/>
      <c r="C438" s="39"/>
      <c r="D438" s="189" t="s">
        <v>142</v>
      </c>
      <c r="E438" s="39"/>
      <c r="F438" s="190" t="s">
        <v>1294</v>
      </c>
      <c r="G438" s="39"/>
      <c r="H438" s="39"/>
      <c r="I438" s="191"/>
      <c r="J438" s="39"/>
      <c r="K438" s="39"/>
      <c r="L438" s="42"/>
      <c r="M438" s="192"/>
      <c r="N438" s="193"/>
      <c r="O438" s="67"/>
      <c r="P438" s="67"/>
      <c r="Q438" s="67"/>
      <c r="R438" s="67"/>
      <c r="S438" s="67"/>
      <c r="T438" s="68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19" t="s">
        <v>142</v>
      </c>
      <c r="AU438" s="19" t="s">
        <v>91</v>
      </c>
    </row>
    <row r="439" spans="1:65" s="13" customFormat="1">
      <c r="B439" s="196"/>
      <c r="C439" s="197"/>
      <c r="D439" s="189" t="s">
        <v>146</v>
      </c>
      <c r="E439" s="198" t="s">
        <v>35</v>
      </c>
      <c r="F439" s="199" t="s">
        <v>1182</v>
      </c>
      <c r="G439" s="197"/>
      <c r="H439" s="200">
        <v>1.01</v>
      </c>
      <c r="I439" s="201"/>
      <c r="J439" s="197"/>
      <c r="K439" s="197"/>
      <c r="L439" s="202"/>
      <c r="M439" s="203"/>
      <c r="N439" s="204"/>
      <c r="O439" s="204"/>
      <c r="P439" s="204"/>
      <c r="Q439" s="204"/>
      <c r="R439" s="204"/>
      <c r="S439" s="204"/>
      <c r="T439" s="205"/>
      <c r="AT439" s="206" t="s">
        <v>146</v>
      </c>
      <c r="AU439" s="206" t="s">
        <v>91</v>
      </c>
      <c r="AV439" s="13" t="s">
        <v>91</v>
      </c>
      <c r="AW439" s="13" t="s">
        <v>41</v>
      </c>
      <c r="AX439" s="13" t="s">
        <v>81</v>
      </c>
      <c r="AY439" s="206" t="s">
        <v>133</v>
      </c>
    </row>
    <row r="440" spans="1:65" s="14" customFormat="1">
      <c r="B440" s="207"/>
      <c r="C440" s="208"/>
      <c r="D440" s="189" t="s">
        <v>146</v>
      </c>
      <c r="E440" s="209" t="s">
        <v>35</v>
      </c>
      <c r="F440" s="210" t="s">
        <v>148</v>
      </c>
      <c r="G440" s="208"/>
      <c r="H440" s="211">
        <v>1.01</v>
      </c>
      <c r="I440" s="212"/>
      <c r="J440" s="208"/>
      <c r="K440" s="208"/>
      <c r="L440" s="213"/>
      <c r="M440" s="214"/>
      <c r="N440" s="215"/>
      <c r="O440" s="215"/>
      <c r="P440" s="215"/>
      <c r="Q440" s="215"/>
      <c r="R440" s="215"/>
      <c r="S440" s="215"/>
      <c r="T440" s="216"/>
      <c r="AT440" s="217" t="s">
        <v>146</v>
      </c>
      <c r="AU440" s="217" t="s">
        <v>91</v>
      </c>
      <c r="AV440" s="14" t="s">
        <v>140</v>
      </c>
      <c r="AW440" s="14" t="s">
        <v>41</v>
      </c>
      <c r="AX440" s="14" t="s">
        <v>89</v>
      </c>
      <c r="AY440" s="217" t="s">
        <v>133</v>
      </c>
    </row>
    <row r="441" spans="1:65" s="2" customFormat="1" ht="21.75" customHeight="1">
      <c r="A441" s="37"/>
      <c r="B441" s="38"/>
      <c r="C441" s="176" t="s">
        <v>488</v>
      </c>
      <c r="D441" s="176" t="s">
        <v>135</v>
      </c>
      <c r="E441" s="177" t="s">
        <v>1295</v>
      </c>
      <c r="F441" s="178" t="s">
        <v>1296</v>
      </c>
      <c r="G441" s="179" t="s">
        <v>193</v>
      </c>
      <c r="H441" s="180">
        <v>106.3</v>
      </c>
      <c r="I441" s="181"/>
      <c r="J441" s="182">
        <f>ROUND(I441*H441,2)</f>
        <v>0</v>
      </c>
      <c r="K441" s="178" t="s">
        <v>139</v>
      </c>
      <c r="L441" s="42"/>
      <c r="M441" s="183" t="s">
        <v>35</v>
      </c>
      <c r="N441" s="184" t="s">
        <v>52</v>
      </c>
      <c r="O441" s="67"/>
      <c r="P441" s="185">
        <f>O441*H441</f>
        <v>0</v>
      </c>
      <c r="Q441" s="185">
        <v>0</v>
      </c>
      <c r="R441" s="185">
        <f>Q441*H441</f>
        <v>0</v>
      </c>
      <c r="S441" s="185">
        <v>0</v>
      </c>
      <c r="T441" s="186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187" t="s">
        <v>140</v>
      </c>
      <c r="AT441" s="187" t="s">
        <v>135</v>
      </c>
      <c r="AU441" s="187" t="s">
        <v>91</v>
      </c>
      <c r="AY441" s="19" t="s">
        <v>133</v>
      </c>
      <c r="BE441" s="188">
        <f>IF(N441="základní",J441,0)</f>
        <v>0</v>
      </c>
      <c r="BF441" s="188">
        <f>IF(N441="snížená",J441,0)</f>
        <v>0</v>
      </c>
      <c r="BG441" s="188">
        <f>IF(N441="zákl. přenesená",J441,0)</f>
        <v>0</v>
      </c>
      <c r="BH441" s="188">
        <f>IF(N441="sníž. přenesená",J441,0)</f>
        <v>0</v>
      </c>
      <c r="BI441" s="188">
        <f>IF(N441="nulová",J441,0)</f>
        <v>0</v>
      </c>
      <c r="BJ441" s="19" t="s">
        <v>89</v>
      </c>
      <c r="BK441" s="188">
        <f>ROUND(I441*H441,2)</f>
        <v>0</v>
      </c>
      <c r="BL441" s="19" t="s">
        <v>140</v>
      </c>
      <c r="BM441" s="187" t="s">
        <v>740</v>
      </c>
    </row>
    <row r="442" spans="1:65" s="2" customFormat="1">
      <c r="A442" s="37"/>
      <c r="B442" s="38"/>
      <c r="C442" s="39"/>
      <c r="D442" s="189" t="s">
        <v>142</v>
      </c>
      <c r="E442" s="39"/>
      <c r="F442" s="190" t="s">
        <v>1296</v>
      </c>
      <c r="G442" s="39"/>
      <c r="H442" s="39"/>
      <c r="I442" s="191"/>
      <c r="J442" s="39"/>
      <c r="K442" s="39"/>
      <c r="L442" s="42"/>
      <c r="M442" s="192"/>
      <c r="N442" s="193"/>
      <c r="O442" s="67"/>
      <c r="P442" s="67"/>
      <c r="Q442" s="67"/>
      <c r="R442" s="67"/>
      <c r="S442" s="67"/>
      <c r="T442" s="68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9" t="s">
        <v>142</v>
      </c>
      <c r="AU442" s="19" t="s">
        <v>91</v>
      </c>
    </row>
    <row r="443" spans="1:65" s="13" customFormat="1">
      <c r="B443" s="196"/>
      <c r="C443" s="197"/>
      <c r="D443" s="189" t="s">
        <v>146</v>
      </c>
      <c r="E443" s="198" t="s">
        <v>35</v>
      </c>
      <c r="F443" s="199" t="s">
        <v>1297</v>
      </c>
      <c r="G443" s="197"/>
      <c r="H443" s="200">
        <v>106.3</v>
      </c>
      <c r="I443" s="201"/>
      <c r="J443" s="197"/>
      <c r="K443" s="197"/>
      <c r="L443" s="202"/>
      <c r="M443" s="203"/>
      <c r="N443" s="204"/>
      <c r="O443" s="204"/>
      <c r="P443" s="204"/>
      <c r="Q443" s="204"/>
      <c r="R443" s="204"/>
      <c r="S443" s="204"/>
      <c r="T443" s="205"/>
      <c r="AT443" s="206" t="s">
        <v>146</v>
      </c>
      <c r="AU443" s="206" t="s">
        <v>91</v>
      </c>
      <c r="AV443" s="13" t="s">
        <v>91</v>
      </c>
      <c r="AW443" s="13" t="s">
        <v>41</v>
      </c>
      <c r="AX443" s="13" t="s">
        <v>81</v>
      </c>
      <c r="AY443" s="206" t="s">
        <v>133</v>
      </c>
    </row>
    <row r="444" spans="1:65" s="14" customFormat="1">
      <c r="B444" s="207"/>
      <c r="C444" s="208"/>
      <c r="D444" s="189" t="s">
        <v>146</v>
      </c>
      <c r="E444" s="209" t="s">
        <v>35</v>
      </c>
      <c r="F444" s="210" t="s">
        <v>148</v>
      </c>
      <c r="G444" s="208"/>
      <c r="H444" s="211">
        <v>106.3</v>
      </c>
      <c r="I444" s="212"/>
      <c r="J444" s="208"/>
      <c r="K444" s="208"/>
      <c r="L444" s="213"/>
      <c r="M444" s="214"/>
      <c r="N444" s="215"/>
      <c r="O444" s="215"/>
      <c r="P444" s="215"/>
      <c r="Q444" s="215"/>
      <c r="R444" s="215"/>
      <c r="S444" s="215"/>
      <c r="T444" s="216"/>
      <c r="AT444" s="217" t="s">
        <v>146</v>
      </c>
      <c r="AU444" s="217" t="s">
        <v>91</v>
      </c>
      <c r="AV444" s="14" t="s">
        <v>140</v>
      </c>
      <c r="AW444" s="14" t="s">
        <v>41</v>
      </c>
      <c r="AX444" s="14" t="s">
        <v>89</v>
      </c>
      <c r="AY444" s="217" t="s">
        <v>133</v>
      </c>
    </row>
    <row r="445" spans="1:65" s="2" customFormat="1" ht="16.5" customHeight="1">
      <c r="A445" s="37"/>
      <c r="B445" s="38"/>
      <c r="C445" s="176" t="s">
        <v>742</v>
      </c>
      <c r="D445" s="176" t="s">
        <v>135</v>
      </c>
      <c r="E445" s="177" t="s">
        <v>1298</v>
      </c>
      <c r="F445" s="178" t="s">
        <v>1299</v>
      </c>
      <c r="G445" s="179" t="s">
        <v>193</v>
      </c>
      <c r="H445" s="180">
        <v>337.4</v>
      </c>
      <c r="I445" s="181"/>
      <c r="J445" s="182">
        <f>ROUND(I445*H445,2)</f>
        <v>0</v>
      </c>
      <c r="K445" s="178" t="s">
        <v>139</v>
      </c>
      <c r="L445" s="42"/>
      <c r="M445" s="183" t="s">
        <v>35</v>
      </c>
      <c r="N445" s="184" t="s">
        <v>52</v>
      </c>
      <c r="O445" s="67"/>
      <c r="P445" s="185">
        <f>O445*H445</f>
        <v>0</v>
      </c>
      <c r="Q445" s="185">
        <v>0</v>
      </c>
      <c r="R445" s="185">
        <f>Q445*H445</f>
        <v>0</v>
      </c>
      <c r="S445" s="185">
        <v>0</v>
      </c>
      <c r="T445" s="186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87" t="s">
        <v>140</v>
      </c>
      <c r="AT445" s="187" t="s">
        <v>135</v>
      </c>
      <c r="AU445" s="187" t="s">
        <v>91</v>
      </c>
      <c r="AY445" s="19" t="s">
        <v>133</v>
      </c>
      <c r="BE445" s="188">
        <f>IF(N445="základní",J445,0)</f>
        <v>0</v>
      </c>
      <c r="BF445" s="188">
        <f>IF(N445="snížená",J445,0)</f>
        <v>0</v>
      </c>
      <c r="BG445" s="188">
        <f>IF(N445="zákl. přenesená",J445,0)</f>
        <v>0</v>
      </c>
      <c r="BH445" s="188">
        <f>IF(N445="sníž. přenesená",J445,0)</f>
        <v>0</v>
      </c>
      <c r="BI445" s="188">
        <f>IF(N445="nulová",J445,0)</f>
        <v>0</v>
      </c>
      <c r="BJ445" s="19" t="s">
        <v>89</v>
      </c>
      <c r="BK445" s="188">
        <f>ROUND(I445*H445,2)</f>
        <v>0</v>
      </c>
      <c r="BL445" s="19" t="s">
        <v>140</v>
      </c>
      <c r="BM445" s="187" t="s">
        <v>745</v>
      </c>
    </row>
    <row r="446" spans="1:65" s="2" customFormat="1">
      <c r="A446" s="37"/>
      <c r="B446" s="38"/>
      <c r="C446" s="39"/>
      <c r="D446" s="189" t="s">
        <v>142</v>
      </c>
      <c r="E446" s="39"/>
      <c r="F446" s="190" t="s">
        <v>1299</v>
      </c>
      <c r="G446" s="39"/>
      <c r="H446" s="39"/>
      <c r="I446" s="191"/>
      <c r="J446" s="39"/>
      <c r="K446" s="39"/>
      <c r="L446" s="42"/>
      <c r="M446" s="192"/>
      <c r="N446" s="193"/>
      <c r="O446" s="67"/>
      <c r="P446" s="67"/>
      <c r="Q446" s="67"/>
      <c r="R446" s="67"/>
      <c r="S446" s="67"/>
      <c r="T446" s="68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9" t="s">
        <v>142</v>
      </c>
      <c r="AU446" s="19" t="s">
        <v>91</v>
      </c>
    </row>
    <row r="447" spans="1:65" s="13" customFormat="1">
      <c r="B447" s="196"/>
      <c r="C447" s="197"/>
      <c r="D447" s="189" t="s">
        <v>146</v>
      </c>
      <c r="E447" s="198" t="s">
        <v>35</v>
      </c>
      <c r="F447" s="199" t="s">
        <v>1300</v>
      </c>
      <c r="G447" s="197"/>
      <c r="H447" s="200">
        <v>337.4</v>
      </c>
      <c r="I447" s="201"/>
      <c r="J447" s="197"/>
      <c r="K447" s="197"/>
      <c r="L447" s="202"/>
      <c r="M447" s="203"/>
      <c r="N447" s="204"/>
      <c r="O447" s="204"/>
      <c r="P447" s="204"/>
      <c r="Q447" s="204"/>
      <c r="R447" s="204"/>
      <c r="S447" s="204"/>
      <c r="T447" s="205"/>
      <c r="AT447" s="206" t="s">
        <v>146</v>
      </c>
      <c r="AU447" s="206" t="s">
        <v>91</v>
      </c>
      <c r="AV447" s="13" t="s">
        <v>91</v>
      </c>
      <c r="AW447" s="13" t="s">
        <v>41</v>
      </c>
      <c r="AX447" s="13" t="s">
        <v>81</v>
      </c>
      <c r="AY447" s="206" t="s">
        <v>133</v>
      </c>
    </row>
    <row r="448" spans="1:65" s="14" customFormat="1">
      <c r="B448" s="207"/>
      <c r="C448" s="208"/>
      <c r="D448" s="189" t="s">
        <v>146</v>
      </c>
      <c r="E448" s="209" t="s">
        <v>35</v>
      </c>
      <c r="F448" s="210" t="s">
        <v>148</v>
      </c>
      <c r="G448" s="208"/>
      <c r="H448" s="211">
        <v>337.4</v>
      </c>
      <c r="I448" s="212"/>
      <c r="J448" s="208"/>
      <c r="K448" s="208"/>
      <c r="L448" s="213"/>
      <c r="M448" s="214"/>
      <c r="N448" s="215"/>
      <c r="O448" s="215"/>
      <c r="P448" s="215"/>
      <c r="Q448" s="215"/>
      <c r="R448" s="215"/>
      <c r="S448" s="215"/>
      <c r="T448" s="216"/>
      <c r="AT448" s="217" t="s">
        <v>146</v>
      </c>
      <c r="AU448" s="217" t="s">
        <v>91</v>
      </c>
      <c r="AV448" s="14" t="s">
        <v>140</v>
      </c>
      <c r="AW448" s="14" t="s">
        <v>41</v>
      </c>
      <c r="AX448" s="14" t="s">
        <v>89</v>
      </c>
      <c r="AY448" s="217" t="s">
        <v>133</v>
      </c>
    </row>
    <row r="449" spans="1:65" s="2" customFormat="1" ht="24.15" customHeight="1">
      <c r="A449" s="37"/>
      <c r="B449" s="38"/>
      <c r="C449" s="176" t="s">
        <v>517</v>
      </c>
      <c r="D449" s="176" t="s">
        <v>135</v>
      </c>
      <c r="E449" s="177" t="s">
        <v>1301</v>
      </c>
      <c r="F449" s="178" t="s">
        <v>1302</v>
      </c>
      <c r="G449" s="179" t="s">
        <v>193</v>
      </c>
      <c r="H449" s="180">
        <v>231.1</v>
      </c>
      <c r="I449" s="181"/>
      <c r="J449" s="182">
        <f>ROUND(I449*H449,2)</f>
        <v>0</v>
      </c>
      <c r="K449" s="178" t="s">
        <v>139</v>
      </c>
      <c r="L449" s="42"/>
      <c r="M449" s="183" t="s">
        <v>35</v>
      </c>
      <c r="N449" s="184" t="s">
        <v>52</v>
      </c>
      <c r="O449" s="67"/>
      <c r="P449" s="185">
        <f>O449*H449</f>
        <v>0</v>
      </c>
      <c r="Q449" s="185">
        <v>0</v>
      </c>
      <c r="R449" s="185">
        <f>Q449*H449</f>
        <v>0</v>
      </c>
      <c r="S449" s="185">
        <v>0</v>
      </c>
      <c r="T449" s="186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187" t="s">
        <v>140</v>
      </c>
      <c r="AT449" s="187" t="s">
        <v>135</v>
      </c>
      <c r="AU449" s="187" t="s">
        <v>91</v>
      </c>
      <c r="AY449" s="19" t="s">
        <v>133</v>
      </c>
      <c r="BE449" s="188">
        <f>IF(N449="základní",J449,0)</f>
        <v>0</v>
      </c>
      <c r="BF449" s="188">
        <f>IF(N449="snížená",J449,0)</f>
        <v>0</v>
      </c>
      <c r="BG449" s="188">
        <f>IF(N449="zákl. přenesená",J449,0)</f>
        <v>0</v>
      </c>
      <c r="BH449" s="188">
        <f>IF(N449="sníž. přenesená",J449,0)</f>
        <v>0</v>
      </c>
      <c r="BI449" s="188">
        <f>IF(N449="nulová",J449,0)</f>
        <v>0</v>
      </c>
      <c r="BJ449" s="19" t="s">
        <v>89</v>
      </c>
      <c r="BK449" s="188">
        <f>ROUND(I449*H449,2)</f>
        <v>0</v>
      </c>
      <c r="BL449" s="19" t="s">
        <v>140</v>
      </c>
      <c r="BM449" s="187" t="s">
        <v>748</v>
      </c>
    </row>
    <row r="450" spans="1:65" s="2" customFormat="1">
      <c r="A450" s="37"/>
      <c r="B450" s="38"/>
      <c r="C450" s="39"/>
      <c r="D450" s="189" t="s">
        <v>142</v>
      </c>
      <c r="E450" s="39"/>
      <c r="F450" s="190" t="s">
        <v>1302</v>
      </c>
      <c r="G450" s="39"/>
      <c r="H450" s="39"/>
      <c r="I450" s="191"/>
      <c r="J450" s="39"/>
      <c r="K450" s="39"/>
      <c r="L450" s="42"/>
      <c r="M450" s="192"/>
      <c r="N450" s="193"/>
      <c r="O450" s="67"/>
      <c r="P450" s="67"/>
      <c r="Q450" s="67"/>
      <c r="R450" s="67"/>
      <c r="S450" s="67"/>
      <c r="T450" s="68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19" t="s">
        <v>142</v>
      </c>
      <c r="AU450" s="19" t="s">
        <v>91</v>
      </c>
    </row>
    <row r="451" spans="1:65" s="13" customFormat="1">
      <c r="B451" s="196"/>
      <c r="C451" s="197"/>
      <c r="D451" s="189" t="s">
        <v>146</v>
      </c>
      <c r="E451" s="198" t="s">
        <v>35</v>
      </c>
      <c r="F451" s="199" t="s">
        <v>1303</v>
      </c>
      <c r="G451" s="197"/>
      <c r="H451" s="200">
        <v>231.1</v>
      </c>
      <c r="I451" s="201"/>
      <c r="J451" s="197"/>
      <c r="K451" s="197"/>
      <c r="L451" s="202"/>
      <c r="M451" s="203"/>
      <c r="N451" s="204"/>
      <c r="O451" s="204"/>
      <c r="P451" s="204"/>
      <c r="Q451" s="204"/>
      <c r="R451" s="204"/>
      <c r="S451" s="204"/>
      <c r="T451" s="205"/>
      <c r="AT451" s="206" t="s">
        <v>146</v>
      </c>
      <c r="AU451" s="206" t="s">
        <v>91</v>
      </c>
      <c r="AV451" s="13" t="s">
        <v>91</v>
      </c>
      <c r="AW451" s="13" t="s">
        <v>41</v>
      </c>
      <c r="AX451" s="13" t="s">
        <v>81</v>
      </c>
      <c r="AY451" s="206" t="s">
        <v>133</v>
      </c>
    </row>
    <row r="452" spans="1:65" s="14" customFormat="1">
      <c r="B452" s="207"/>
      <c r="C452" s="208"/>
      <c r="D452" s="189" t="s">
        <v>146</v>
      </c>
      <c r="E452" s="209" t="s">
        <v>35</v>
      </c>
      <c r="F452" s="210" t="s">
        <v>148</v>
      </c>
      <c r="G452" s="208"/>
      <c r="H452" s="211">
        <v>231.1</v>
      </c>
      <c r="I452" s="212"/>
      <c r="J452" s="208"/>
      <c r="K452" s="208"/>
      <c r="L452" s="213"/>
      <c r="M452" s="214"/>
      <c r="N452" s="215"/>
      <c r="O452" s="215"/>
      <c r="P452" s="215"/>
      <c r="Q452" s="215"/>
      <c r="R452" s="215"/>
      <c r="S452" s="215"/>
      <c r="T452" s="216"/>
      <c r="AT452" s="217" t="s">
        <v>146</v>
      </c>
      <c r="AU452" s="217" t="s">
        <v>91</v>
      </c>
      <c r="AV452" s="14" t="s">
        <v>140</v>
      </c>
      <c r="AW452" s="14" t="s">
        <v>41</v>
      </c>
      <c r="AX452" s="14" t="s">
        <v>89</v>
      </c>
      <c r="AY452" s="217" t="s">
        <v>133</v>
      </c>
    </row>
    <row r="453" spans="1:65" s="2" customFormat="1" ht="24.15" customHeight="1">
      <c r="A453" s="37"/>
      <c r="B453" s="38"/>
      <c r="C453" s="176" t="s">
        <v>750</v>
      </c>
      <c r="D453" s="176" t="s">
        <v>135</v>
      </c>
      <c r="E453" s="177" t="s">
        <v>1304</v>
      </c>
      <c r="F453" s="178" t="s">
        <v>1305</v>
      </c>
      <c r="G453" s="179" t="s">
        <v>138</v>
      </c>
      <c r="H453" s="180">
        <v>2</v>
      </c>
      <c r="I453" s="181"/>
      <c r="J453" s="182">
        <f>ROUND(I453*H453,2)</f>
        <v>0</v>
      </c>
      <c r="K453" s="178" t="s">
        <v>139</v>
      </c>
      <c r="L453" s="42"/>
      <c r="M453" s="183" t="s">
        <v>35</v>
      </c>
      <c r="N453" s="184" t="s">
        <v>52</v>
      </c>
      <c r="O453" s="67"/>
      <c r="P453" s="185">
        <f>O453*H453</f>
        <v>0</v>
      </c>
      <c r="Q453" s="185">
        <v>0.45937</v>
      </c>
      <c r="R453" s="185">
        <f>Q453*H453</f>
        <v>0.91874</v>
      </c>
      <c r="S453" s="185">
        <v>0</v>
      </c>
      <c r="T453" s="186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87" t="s">
        <v>140</v>
      </c>
      <c r="AT453" s="187" t="s">
        <v>135</v>
      </c>
      <c r="AU453" s="187" t="s">
        <v>91</v>
      </c>
      <c r="AY453" s="19" t="s">
        <v>133</v>
      </c>
      <c r="BE453" s="188">
        <f>IF(N453="základní",J453,0)</f>
        <v>0</v>
      </c>
      <c r="BF453" s="188">
        <f>IF(N453="snížená",J453,0)</f>
        <v>0</v>
      </c>
      <c r="BG453" s="188">
        <f>IF(N453="zákl. přenesená",J453,0)</f>
        <v>0</v>
      </c>
      <c r="BH453" s="188">
        <f>IF(N453="sníž. přenesená",J453,0)</f>
        <v>0</v>
      </c>
      <c r="BI453" s="188">
        <f>IF(N453="nulová",J453,0)</f>
        <v>0</v>
      </c>
      <c r="BJ453" s="19" t="s">
        <v>89</v>
      </c>
      <c r="BK453" s="188">
        <f>ROUND(I453*H453,2)</f>
        <v>0</v>
      </c>
      <c r="BL453" s="19" t="s">
        <v>140</v>
      </c>
      <c r="BM453" s="187" t="s">
        <v>753</v>
      </c>
    </row>
    <row r="454" spans="1:65" s="2" customFormat="1" ht="19.2">
      <c r="A454" s="37"/>
      <c r="B454" s="38"/>
      <c r="C454" s="39"/>
      <c r="D454" s="189" t="s">
        <v>142</v>
      </c>
      <c r="E454" s="39"/>
      <c r="F454" s="190" t="s">
        <v>1305</v>
      </c>
      <c r="G454" s="39"/>
      <c r="H454" s="39"/>
      <c r="I454" s="191"/>
      <c r="J454" s="39"/>
      <c r="K454" s="39"/>
      <c r="L454" s="42"/>
      <c r="M454" s="192"/>
      <c r="N454" s="193"/>
      <c r="O454" s="67"/>
      <c r="P454" s="67"/>
      <c r="Q454" s="67"/>
      <c r="R454" s="67"/>
      <c r="S454" s="67"/>
      <c r="T454" s="68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19" t="s">
        <v>142</v>
      </c>
      <c r="AU454" s="19" t="s">
        <v>91</v>
      </c>
    </row>
    <row r="455" spans="1:65" s="13" customFormat="1">
      <c r="B455" s="196"/>
      <c r="C455" s="197"/>
      <c r="D455" s="189" t="s">
        <v>146</v>
      </c>
      <c r="E455" s="198" t="s">
        <v>35</v>
      </c>
      <c r="F455" s="199" t="s">
        <v>241</v>
      </c>
      <c r="G455" s="197"/>
      <c r="H455" s="200">
        <v>2</v>
      </c>
      <c r="I455" s="201"/>
      <c r="J455" s="197"/>
      <c r="K455" s="197"/>
      <c r="L455" s="202"/>
      <c r="M455" s="203"/>
      <c r="N455" s="204"/>
      <c r="O455" s="204"/>
      <c r="P455" s="204"/>
      <c r="Q455" s="204"/>
      <c r="R455" s="204"/>
      <c r="S455" s="204"/>
      <c r="T455" s="205"/>
      <c r="AT455" s="206" t="s">
        <v>146</v>
      </c>
      <c r="AU455" s="206" t="s">
        <v>91</v>
      </c>
      <c r="AV455" s="13" t="s">
        <v>91</v>
      </c>
      <c r="AW455" s="13" t="s">
        <v>41</v>
      </c>
      <c r="AX455" s="13" t="s">
        <v>81</v>
      </c>
      <c r="AY455" s="206" t="s">
        <v>133</v>
      </c>
    </row>
    <row r="456" spans="1:65" s="14" customFormat="1">
      <c r="B456" s="207"/>
      <c r="C456" s="208"/>
      <c r="D456" s="189" t="s">
        <v>146</v>
      </c>
      <c r="E456" s="209" t="s">
        <v>35</v>
      </c>
      <c r="F456" s="210" t="s">
        <v>148</v>
      </c>
      <c r="G456" s="208"/>
      <c r="H456" s="211">
        <v>2</v>
      </c>
      <c r="I456" s="212"/>
      <c r="J456" s="208"/>
      <c r="K456" s="208"/>
      <c r="L456" s="213"/>
      <c r="M456" s="214"/>
      <c r="N456" s="215"/>
      <c r="O456" s="215"/>
      <c r="P456" s="215"/>
      <c r="Q456" s="215"/>
      <c r="R456" s="215"/>
      <c r="S456" s="215"/>
      <c r="T456" s="216"/>
      <c r="AT456" s="217" t="s">
        <v>146</v>
      </c>
      <c r="AU456" s="217" t="s">
        <v>91</v>
      </c>
      <c r="AV456" s="14" t="s">
        <v>140</v>
      </c>
      <c r="AW456" s="14" t="s">
        <v>41</v>
      </c>
      <c r="AX456" s="14" t="s">
        <v>89</v>
      </c>
      <c r="AY456" s="217" t="s">
        <v>133</v>
      </c>
    </row>
    <row r="457" spans="1:65" s="2" customFormat="1" ht="16.5" customHeight="1">
      <c r="A457" s="37"/>
      <c r="B457" s="38"/>
      <c r="C457" s="176" t="s">
        <v>755</v>
      </c>
      <c r="D457" s="176" t="s">
        <v>135</v>
      </c>
      <c r="E457" s="177" t="s">
        <v>1306</v>
      </c>
      <c r="F457" s="178" t="s">
        <v>1307</v>
      </c>
      <c r="G457" s="179" t="s">
        <v>138</v>
      </c>
      <c r="H457" s="180">
        <v>23</v>
      </c>
      <c r="I457" s="181"/>
      <c r="J457" s="182">
        <f>ROUND(I457*H457,2)</f>
        <v>0</v>
      </c>
      <c r="K457" s="178" t="s">
        <v>139</v>
      </c>
      <c r="L457" s="42"/>
      <c r="M457" s="183" t="s">
        <v>35</v>
      </c>
      <c r="N457" s="184" t="s">
        <v>52</v>
      </c>
      <c r="O457" s="67"/>
      <c r="P457" s="185">
        <f>O457*H457</f>
        <v>0</v>
      </c>
      <c r="Q457" s="185">
        <v>0</v>
      </c>
      <c r="R457" s="185">
        <f>Q457*H457</f>
        <v>0</v>
      </c>
      <c r="S457" s="185">
        <v>0</v>
      </c>
      <c r="T457" s="186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87" t="s">
        <v>140</v>
      </c>
      <c r="AT457" s="187" t="s">
        <v>135</v>
      </c>
      <c r="AU457" s="187" t="s">
        <v>91</v>
      </c>
      <c r="AY457" s="19" t="s">
        <v>133</v>
      </c>
      <c r="BE457" s="188">
        <f>IF(N457="základní",J457,0)</f>
        <v>0</v>
      </c>
      <c r="BF457" s="188">
        <f>IF(N457="snížená",J457,0)</f>
        <v>0</v>
      </c>
      <c r="BG457" s="188">
        <f>IF(N457="zákl. přenesená",J457,0)</f>
        <v>0</v>
      </c>
      <c r="BH457" s="188">
        <f>IF(N457="sníž. přenesená",J457,0)</f>
        <v>0</v>
      </c>
      <c r="BI457" s="188">
        <f>IF(N457="nulová",J457,0)</f>
        <v>0</v>
      </c>
      <c r="BJ457" s="19" t="s">
        <v>89</v>
      </c>
      <c r="BK457" s="188">
        <f>ROUND(I457*H457,2)</f>
        <v>0</v>
      </c>
      <c r="BL457" s="19" t="s">
        <v>140</v>
      </c>
      <c r="BM457" s="187" t="s">
        <v>758</v>
      </c>
    </row>
    <row r="458" spans="1:65" s="2" customFormat="1">
      <c r="A458" s="37"/>
      <c r="B458" s="38"/>
      <c r="C458" s="39"/>
      <c r="D458" s="189" t="s">
        <v>142</v>
      </c>
      <c r="E458" s="39"/>
      <c r="F458" s="190" t="s">
        <v>1307</v>
      </c>
      <c r="G458" s="39"/>
      <c r="H458" s="39"/>
      <c r="I458" s="191"/>
      <c r="J458" s="39"/>
      <c r="K458" s="39"/>
      <c r="L458" s="42"/>
      <c r="M458" s="192"/>
      <c r="N458" s="193"/>
      <c r="O458" s="67"/>
      <c r="P458" s="67"/>
      <c r="Q458" s="67"/>
      <c r="R458" s="67"/>
      <c r="S458" s="67"/>
      <c r="T458" s="68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9" t="s">
        <v>142</v>
      </c>
      <c r="AU458" s="19" t="s">
        <v>91</v>
      </c>
    </row>
    <row r="459" spans="1:65" s="13" customFormat="1">
      <c r="B459" s="196"/>
      <c r="C459" s="197"/>
      <c r="D459" s="189" t="s">
        <v>146</v>
      </c>
      <c r="E459" s="198" t="s">
        <v>35</v>
      </c>
      <c r="F459" s="199" t="s">
        <v>413</v>
      </c>
      <c r="G459" s="197"/>
      <c r="H459" s="200">
        <v>23</v>
      </c>
      <c r="I459" s="201"/>
      <c r="J459" s="197"/>
      <c r="K459" s="197"/>
      <c r="L459" s="202"/>
      <c r="M459" s="203"/>
      <c r="N459" s="204"/>
      <c r="O459" s="204"/>
      <c r="P459" s="204"/>
      <c r="Q459" s="204"/>
      <c r="R459" s="204"/>
      <c r="S459" s="204"/>
      <c r="T459" s="205"/>
      <c r="AT459" s="206" t="s">
        <v>146</v>
      </c>
      <c r="AU459" s="206" t="s">
        <v>91</v>
      </c>
      <c r="AV459" s="13" t="s">
        <v>91</v>
      </c>
      <c r="AW459" s="13" t="s">
        <v>41</v>
      </c>
      <c r="AX459" s="13" t="s">
        <v>81</v>
      </c>
      <c r="AY459" s="206" t="s">
        <v>133</v>
      </c>
    </row>
    <row r="460" spans="1:65" s="14" customFormat="1">
      <c r="B460" s="207"/>
      <c r="C460" s="208"/>
      <c r="D460" s="189" t="s">
        <v>146</v>
      </c>
      <c r="E460" s="209" t="s">
        <v>35</v>
      </c>
      <c r="F460" s="210" t="s">
        <v>148</v>
      </c>
      <c r="G460" s="208"/>
      <c r="H460" s="211">
        <v>23</v>
      </c>
      <c r="I460" s="212"/>
      <c r="J460" s="208"/>
      <c r="K460" s="208"/>
      <c r="L460" s="213"/>
      <c r="M460" s="214"/>
      <c r="N460" s="215"/>
      <c r="O460" s="215"/>
      <c r="P460" s="215"/>
      <c r="Q460" s="215"/>
      <c r="R460" s="215"/>
      <c r="S460" s="215"/>
      <c r="T460" s="216"/>
      <c r="AT460" s="217" t="s">
        <v>146</v>
      </c>
      <c r="AU460" s="217" t="s">
        <v>91</v>
      </c>
      <c r="AV460" s="14" t="s">
        <v>140</v>
      </c>
      <c r="AW460" s="14" t="s">
        <v>41</v>
      </c>
      <c r="AX460" s="14" t="s">
        <v>89</v>
      </c>
      <c r="AY460" s="217" t="s">
        <v>133</v>
      </c>
    </row>
    <row r="461" spans="1:65" s="2" customFormat="1" ht="16.5" customHeight="1">
      <c r="A461" s="37"/>
      <c r="B461" s="38"/>
      <c r="C461" s="239" t="s">
        <v>760</v>
      </c>
      <c r="D461" s="239" t="s">
        <v>514</v>
      </c>
      <c r="E461" s="240" t="s">
        <v>1308</v>
      </c>
      <c r="F461" s="241" t="s">
        <v>1309</v>
      </c>
      <c r="G461" s="242" t="s">
        <v>138</v>
      </c>
      <c r="H461" s="243">
        <v>23.23</v>
      </c>
      <c r="I461" s="244"/>
      <c r="J461" s="245">
        <f>ROUND(I461*H461,2)</f>
        <v>0</v>
      </c>
      <c r="K461" s="241" t="s">
        <v>35</v>
      </c>
      <c r="L461" s="246"/>
      <c r="M461" s="247" t="s">
        <v>35</v>
      </c>
      <c r="N461" s="248" t="s">
        <v>52</v>
      </c>
      <c r="O461" s="67"/>
      <c r="P461" s="185">
        <f>O461*H461</f>
        <v>0</v>
      </c>
      <c r="Q461" s="185">
        <v>7.1000000000000004E-3</v>
      </c>
      <c r="R461" s="185">
        <f>Q461*H461</f>
        <v>0.16493300000000002</v>
      </c>
      <c r="S461" s="185">
        <v>0</v>
      </c>
      <c r="T461" s="186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187" t="s">
        <v>184</v>
      </c>
      <c r="AT461" s="187" t="s">
        <v>514</v>
      </c>
      <c r="AU461" s="187" t="s">
        <v>91</v>
      </c>
      <c r="AY461" s="19" t="s">
        <v>133</v>
      </c>
      <c r="BE461" s="188">
        <f>IF(N461="základní",J461,0)</f>
        <v>0</v>
      </c>
      <c r="BF461" s="188">
        <f>IF(N461="snížená",J461,0)</f>
        <v>0</v>
      </c>
      <c r="BG461" s="188">
        <f>IF(N461="zákl. přenesená",J461,0)</f>
        <v>0</v>
      </c>
      <c r="BH461" s="188">
        <f>IF(N461="sníž. přenesená",J461,0)</f>
        <v>0</v>
      </c>
      <c r="BI461" s="188">
        <f>IF(N461="nulová",J461,0)</f>
        <v>0</v>
      </c>
      <c r="BJ461" s="19" t="s">
        <v>89</v>
      </c>
      <c r="BK461" s="188">
        <f>ROUND(I461*H461,2)</f>
        <v>0</v>
      </c>
      <c r="BL461" s="19" t="s">
        <v>140</v>
      </c>
      <c r="BM461" s="187" t="s">
        <v>1310</v>
      </c>
    </row>
    <row r="462" spans="1:65" s="2" customFormat="1">
      <c r="A462" s="37"/>
      <c r="B462" s="38"/>
      <c r="C462" s="39"/>
      <c r="D462" s="189" t="s">
        <v>142</v>
      </c>
      <c r="E462" s="39"/>
      <c r="F462" s="190" t="s">
        <v>1311</v>
      </c>
      <c r="G462" s="39"/>
      <c r="H462" s="39"/>
      <c r="I462" s="191"/>
      <c r="J462" s="39"/>
      <c r="K462" s="39"/>
      <c r="L462" s="42"/>
      <c r="M462" s="192"/>
      <c r="N462" s="193"/>
      <c r="O462" s="67"/>
      <c r="P462" s="67"/>
      <c r="Q462" s="67"/>
      <c r="R462" s="67"/>
      <c r="S462" s="67"/>
      <c r="T462" s="68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T462" s="19" t="s">
        <v>142</v>
      </c>
      <c r="AU462" s="19" t="s">
        <v>91</v>
      </c>
    </row>
    <row r="463" spans="1:65" s="13" customFormat="1" ht="20.399999999999999">
      <c r="B463" s="196"/>
      <c r="C463" s="197"/>
      <c r="D463" s="189" t="s">
        <v>146</v>
      </c>
      <c r="E463" s="198" t="s">
        <v>35</v>
      </c>
      <c r="F463" s="199" t="s">
        <v>1312</v>
      </c>
      <c r="G463" s="197"/>
      <c r="H463" s="200">
        <v>16.16</v>
      </c>
      <c r="I463" s="201"/>
      <c r="J463" s="197"/>
      <c r="K463" s="197"/>
      <c r="L463" s="202"/>
      <c r="M463" s="203"/>
      <c r="N463" s="204"/>
      <c r="O463" s="204"/>
      <c r="P463" s="204"/>
      <c r="Q463" s="204"/>
      <c r="R463" s="204"/>
      <c r="S463" s="204"/>
      <c r="T463" s="205"/>
      <c r="AT463" s="206" t="s">
        <v>146</v>
      </c>
      <c r="AU463" s="206" t="s">
        <v>91</v>
      </c>
      <c r="AV463" s="13" t="s">
        <v>91</v>
      </c>
      <c r="AW463" s="13" t="s">
        <v>41</v>
      </c>
      <c r="AX463" s="13" t="s">
        <v>81</v>
      </c>
      <c r="AY463" s="206" t="s">
        <v>133</v>
      </c>
    </row>
    <row r="464" spans="1:65" s="13" customFormat="1">
      <c r="B464" s="196"/>
      <c r="C464" s="197"/>
      <c r="D464" s="189" t="s">
        <v>146</v>
      </c>
      <c r="E464" s="198" t="s">
        <v>35</v>
      </c>
      <c r="F464" s="199" t="s">
        <v>1313</v>
      </c>
      <c r="G464" s="197"/>
      <c r="H464" s="200">
        <v>7.07</v>
      </c>
      <c r="I464" s="201"/>
      <c r="J464" s="197"/>
      <c r="K464" s="197"/>
      <c r="L464" s="202"/>
      <c r="M464" s="203"/>
      <c r="N464" s="204"/>
      <c r="O464" s="204"/>
      <c r="P464" s="204"/>
      <c r="Q464" s="204"/>
      <c r="R464" s="204"/>
      <c r="S464" s="204"/>
      <c r="T464" s="205"/>
      <c r="AT464" s="206" t="s">
        <v>146</v>
      </c>
      <c r="AU464" s="206" t="s">
        <v>91</v>
      </c>
      <c r="AV464" s="13" t="s">
        <v>91</v>
      </c>
      <c r="AW464" s="13" t="s">
        <v>41</v>
      </c>
      <c r="AX464" s="13" t="s">
        <v>81</v>
      </c>
      <c r="AY464" s="206" t="s">
        <v>133</v>
      </c>
    </row>
    <row r="465" spans="1:65" s="14" customFormat="1">
      <c r="B465" s="207"/>
      <c r="C465" s="208"/>
      <c r="D465" s="189" t="s">
        <v>146</v>
      </c>
      <c r="E465" s="209" t="s">
        <v>35</v>
      </c>
      <c r="F465" s="210" t="s">
        <v>148</v>
      </c>
      <c r="G465" s="208"/>
      <c r="H465" s="211">
        <v>23.23</v>
      </c>
      <c r="I465" s="212"/>
      <c r="J465" s="208"/>
      <c r="K465" s="208"/>
      <c r="L465" s="213"/>
      <c r="M465" s="214"/>
      <c r="N465" s="215"/>
      <c r="O465" s="215"/>
      <c r="P465" s="215"/>
      <c r="Q465" s="215"/>
      <c r="R465" s="215"/>
      <c r="S465" s="215"/>
      <c r="T465" s="216"/>
      <c r="AT465" s="217" t="s">
        <v>146</v>
      </c>
      <c r="AU465" s="217" t="s">
        <v>91</v>
      </c>
      <c r="AV465" s="14" t="s">
        <v>140</v>
      </c>
      <c r="AW465" s="14" t="s">
        <v>41</v>
      </c>
      <c r="AX465" s="14" t="s">
        <v>89</v>
      </c>
      <c r="AY465" s="217" t="s">
        <v>133</v>
      </c>
    </row>
    <row r="466" spans="1:65" s="2" customFormat="1" ht="16.5" customHeight="1">
      <c r="A466" s="37"/>
      <c r="B466" s="38"/>
      <c r="C466" s="239" t="s">
        <v>765</v>
      </c>
      <c r="D466" s="239" t="s">
        <v>514</v>
      </c>
      <c r="E466" s="240" t="s">
        <v>1314</v>
      </c>
      <c r="F466" s="241" t="s">
        <v>1315</v>
      </c>
      <c r="G466" s="242" t="s">
        <v>138</v>
      </c>
      <c r="H466" s="243">
        <v>23.23</v>
      </c>
      <c r="I466" s="244"/>
      <c r="J466" s="245">
        <f>ROUND(I466*H466,2)</f>
        <v>0</v>
      </c>
      <c r="K466" s="241" t="s">
        <v>35</v>
      </c>
      <c r="L466" s="246"/>
      <c r="M466" s="247" t="s">
        <v>35</v>
      </c>
      <c r="N466" s="248" t="s">
        <v>52</v>
      </c>
      <c r="O466" s="67"/>
      <c r="P466" s="185">
        <f>O466*H466</f>
        <v>0</v>
      </c>
      <c r="Q466" s="185">
        <v>0</v>
      </c>
      <c r="R466" s="185">
        <f>Q466*H466</f>
        <v>0</v>
      </c>
      <c r="S466" s="185">
        <v>0</v>
      </c>
      <c r="T466" s="186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187" t="s">
        <v>184</v>
      </c>
      <c r="AT466" s="187" t="s">
        <v>514</v>
      </c>
      <c r="AU466" s="187" t="s">
        <v>91</v>
      </c>
      <c r="AY466" s="19" t="s">
        <v>133</v>
      </c>
      <c r="BE466" s="188">
        <f>IF(N466="základní",J466,0)</f>
        <v>0</v>
      </c>
      <c r="BF466" s="188">
        <f>IF(N466="snížená",J466,0)</f>
        <v>0</v>
      </c>
      <c r="BG466" s="188">
        <f>IF(N466="zákl. přenesená",J466,0)</f>
        <v>0</v>
      </c>
      <c r="BH466" s="188">
        <f>IF(N466="sníž. přenesená",J466,0)</f>
        <v>0</v>
      </c>
      <c r="BI466" s="188">
        <f>IF(N466="nulová",J466,0)</f>
        <v>0</v>
      </c>
      <c r="BJ466" s="19" t="s">
        <v>89</v>
      </c>
      <c r="BK466" s="188">
        <f>ROUND(I466*H466,2)</f>
        <v>0</v>
      </c>
      <c r="BL466" s="19" t="s">
        <v>140</v>
      </c>
      <c r="BM466" s="187" t="s">
        <v>768</v>
      </c>
    </row>
    <row r="467" spans="1:65" s="2" customFormat="1">
      <c r="A467" s="37"/>
      <c r="B467" s="38"/>
      <c r="C467" s="39"/>
      <c r="D467" s="189" t="s">
        <v>142</v>
      </c>
      <c r="E467" s="39"/>
      <c r="F467" s="190" t="s">
        <v>1315</v>
      </c>
      <c r="G467" s="39"/>
      <c r="H467" s="39"/>
      <c r="I467" s="191"/>
      <c r="J467" s="39"/>
      <c r="K467" s="39"/>
      <c r="L467" s="42"/>
      <c r="M467" s="192"/>
      <c r="N467" s="193"/>
      <c r="O467" s="67"/>
      <c r="P467" s="67"/>
      <c r="Q467" s="67"/>
      <c r="R467" s="67"/>
      <c r="S467" s="67"/>
      <c r="T467" s="68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9" t="s">
        <v>142</v>
      </c>
      <c r="AU467" s="19" t="s">
        <v>91</v>
      </c>
    </row>
    <row r="468" spans="1:65" s="13" customFormat="1" ht="20.399999999999999">
      <c r="B468" s="196"/>
      <c r="C468" s="197"/>
      <c r="D468" s="189" t="s">
        <v>146</v>
      </c>
      <c r="E468" s="198" t="s">
        <v>35</v>
      </c>
      <c r="F468" s="199" t="s">
        <v>1316</v>
      </c>
      <c r="G468" s="197"/>
      <c r="H468" s="200">
        <v>7.07</v>
      </c>
      <c r="I468" s="201"/>
      <c r="J468" s="197"/>
      <c r="K468" s="197"/>
      <c r="L468" s="202"/>
      <c r="M468" s="203"/>
      <c r="N468" s="204"/>
      <c r="O468" s="204"/>
      <c r="P468" s="204"/>
      <c r="Q468" s="204"/>
      <c r="R468" s="204"/>
      <c r="S468" s="204"/>
      <c r="T468" s="205"/>
      <c r="AT468" s="206" t="s">
        <v>146</v>
      </c>
      <c r="AU468" s="206" t="s">
        <v>91</v>
      </c>
      <c r="AV468" s="13" t="s">
        <v>91</v>
      </c>
      <c r="AW468" s="13" t="s">
        <v>41</v>
      </c>
      <c r="AX468" s="13" t="s">
        <v>81</v>
      </c>
      <c r="AY468" s="206" t="s">
        <v>133</v>
      </c>
    </row>
    <row r="469" spans="1:65" s="13" customFormat="1">
      <c r="B469" s="196"/>
      <c r="C469" s="197"/>
      <c r="D469" s="189" t="s">
        <v>146</v>
      </c>
      <c r="E469" s="198" t="s">
        <v>35</v>
      </c>
      <c r="F469" s="199" t="s">
        <v>1317</v>
      </c>
      <c r="G469" s="197"/>
      <c r="H469" s="200">
        <v>16.16</v>
      </c>
      <c r="I469" s="201"/>
      <c r="J469" s="197"/>
      <c r="K469" s="197"/>
      <c r="L469" s="202"/>
      <c r="M469" s="203"/>
      <c r="N469" s="204"/>
      <c r="O469" s="204"/>
      <c r="P469" s="204"/>
      <c r="Q469" s="204"/>
      <c r="R469" s="204"/>
      <c r="S469" s="204"/>
      <c r="T469" s="205"/>
      <c r="AT469" s="206" t="s">
        <v>146</v>
      </c>
      <c r="AU469" s="206" t="s">
        <v>91</v>
      </c>
      <c r="AV469" s="13" t="s">
        <v>91</v>
      </c>
      <c r="AW469" s="13" t="s">
        <v>41</v>
      </c>
      <c r="AX469" s="13" t="s">
        <v>81</v>
      </c>
      <c r="AY469" s="206" t="s">
        <v>133</v>
      </c>
    </row>
    <row r="470" spans="1:65" s="14" customFormat="1">
      <c r="B470" s="207"/>
      <c r="C470" s="208"/>
      <c r="D470" s="189" t="s">
        <v>146</v>
      </c>
      <c r="E470" s="209" t="s">
        <v>35</v>
      </c>
      <c r="F470" s="210" t="s">
        <v>148</v>
      </c>
      <c r="G470" s="208"/>
      <c r="H470" s="211">
        <v>23.23</v>
      </c>
      <c r="I470" s="212"/>
      <c r="J470" s="208"/>
      <c r="K470" s="208"/>
      <c r="L470" s="213"/>
      <c r="M470" s="214"/>
      <c r="N470" s="215"/>
      <c r="O470" s="215"/>
      <c r="P470" s="215"/>
      <c r="Q470" s="215"/>
      <c r="R470" s="215"/>
      <c r="S470" s="215"/>
      <c r="T470" s="216"/>
      <c r="AT470" s="217" t="s">
        <v>146</v>
      </c>
      <c r="AU470" s="217" t="s">
        <v>91</v>
      </c>
      <c r="AV470" s="14" t="s">
        <v>140</v>
      </c>
      <c r="AW470" s="14" t="s">
        <v>41</v>
      </c>
      <c r="AX470" s="14" t="s">
        <v>89</v>
      </c>
      <c r="AY470" s="217" t="s">
        <v>133</v>
      </c>
    </row>
    <row r="471" spans="1:65" s="2" customFormat="1" ht="16.5" customHeight="1">
      <c r="A471" s="37"/>
      <c r="B471" s="38"/>
      <c r="C471" s="176" t="s">
        <v>770</v>
      </c>
      <c r="D471" s="176" t="s">
        <v>135</v>
      </c>
      <c r="E471" s="177" t="s">
        <v>1318</v>
      </c>
      <c r="F471" s="178" t="s">
        <v>1319</v>
      </c>
      <c r="G471" s="179" t="s">
        <v>138</v>
      </c>
      <c r="H471" s="180">
        <v>19</v>
      </c>
      <c r="I471" s="181"/>
      <c r="J471" s="182">
        <f>ROUND(I471*H471,2)</f>
        <v>0</v>
      </c>
      <c r="K471" s="178" t="s">
        <v>35</v>
      </c>
      <c r="L471" s="42"/>
      <c r="M471" s="183" t="s">
        <v>35</v>
      </c>
      <c r="N471" s="184" t="s">
        <v>52</v>
      </c>
      <c r="O471" s="67"/>
      <c r="P471" s="185">
        <f>O471*H471</f>
        <v>0</v>
      </c>
      <c r="Q471" s="185">
        <v>0</v>
      </c>
      <c r="R471" s="185">
        <f>Q471*H471</f>
        <v>0</v>
      </c>
      <c r="S471" s="185">
        <v>0</v>
      </c>
      <c r="T471" s="186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187" t="s">
        <v>140</v>
      </c>
      <c r="AT471" s="187" t="s">
        <v>135</v>
      </c>
      <c r="AU471" s="187" t="s">
        <v>91</v>
      </c>
      <c r="AY471" s="19" t="s">
        <v>133</v>
      </c>
      <c r="BE471" s="188">
        <f>IF(N471="základní",J471,0)</f>
        <v>0</v>
      </c>
      <c r="BF471" s="188">
        <f>IF(N471="snížená",J471,0)</f>
        <v>0</v>
      </c>
      <c r="BG471" s="188">
        <f>IF(N471="zákl. přenesená",J471,0)</f>
        <v>0</v>
      </c>
      <c r="BH471" s="188">
        <f>IF(N471="sníž. přenesená",J471,0)</f>
        <v>0</v>
      </c>
      <c r="BI471" s="188">
        <f>IF(N471="nulová",J471,0)</f>
        <v>0</v>
      </c>
      <c r="BJ471" s="19" t="s">
        <v>89</v>
      </c>
      <c r="BK471" s="188">
        <f>ROUND(I471*H471,2)</f>
        <v>0</v>
      </c>
      <c r="BL471" s="19" t="s">
        <v>140</v>
      </c>
      <c r="BM471" s="187" t="s">
        <v>773</v>
      </c>
    </row>
    <row r="472" spans="1:65" s="2" customFormat="1">
      <c r="A472" s="37"/>
      <c r="B472" s="38"/>
      <c r="C472" s="39"/>
      <c r="D472" s="189" t="s">
        <v>142</v>
      </c>
      <c r="E472" s="39"/>
      <c r="F472" s="190" t="s">
        <v>1319</v>
      </c>
      <c r="G472" s="39"/>
      <c r="H472" s="39"/>
      <c r="I472" s="191"/>
      <c r="J472" s="39"/>
      <c r="K472" s="39"/>
      <c r="L472" s="42"/>
      <c r="M472" s="192"/>
      <c r="N472" s="193"/>
      <c r="O472" s="67"/>
      <c r="P472" s="67"/>
      <c r="Q472" s="67"/>
      <c r="R472" s="67"/>
      <c r="S472" s="67"/>
      <c r="T472" s="68"/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T472" s="19" t="s">
        <v>142</v>
      </c>
      <c r="AU472" s="19" t="s">
        <v>91</v>
      </c>
    </row>
    <row r="473" spans="1:65" s="13" customFormat="1">
      <c r="B473" s="196"/>
      <c r="C473" s="197"/>
      <c r="D473" s="189" t="s">
        <v>146</v>
      </c>
      <c r="E473" s="198" t="s">
        <v>35</v>
      </c>
      <c r="F473" s="199" t="s">
        <v>1320</v>
      </c>
      <c r="G473" s="197"/>
      <c r="H473" s="200">
        <v>19</v>
      </c>
      <c r="I473" s="201"/>
      <c r="J473" s="197"/>
      <c r="K473" s="197"/>
      <c r="L473" s="202"/>
      <c r="M473" s="203"/>
      <c r="N473" s="204"/>
      <c r="O473" s="204"/>
      <c r="P473" s="204"/>
      <c r="Q473" s="204"/>
      <c r="R473" s="204"/>
      <c r="S473" s="204"/>
      <c r="T473" s="205"/>
      <c r="AT473" s="206" t="s">
        <v>146</v>
      </c>
      <c r="AU473" s="206" t="s">
        <v>91</v>
      </c>
      <c r="AV473" s="13" t="s">
        <v>91</v>
      </c>
      <c r="AW473" s="13" t="s">
        <v>41</v>
      </c>
      <c r="AX473" s="13" t="s">
        <v>81</v>
      </c>
      <c r="AY473" s="206" t="s">
        <v>133</v>
      </c>
    </row>
    <row r="474" spans="1:65" s="14" customFormat="1">
      <c r="B474" s="207"/>
      <c r="C474" s="208"/>
      <c r="D474" s="189" t="s">
        <v>146</v>
      </c>
      <c r="E474" s="209" t="s">
        <v>35</v>
      </c>
      <c r="F474" s="210" t="s">
        <v>148</v>
      </c>
      <c r="G474" s="208"/>
      <c r="H474" s="211">
        <v>19</v>
      </c>
      <c r="I474" s="212"/>
      <c r="J474" s="208"/>
      <c r="K474" s="208"/>
      <c r="L474" s="213"/>
      <c r="M474" s="214"/>
      <c r="N474" s="215"/>
      <c r="O474" s="215"/>
      <c r="P474" s="215"/>
      <c r="Q474" s="215"/>
      <c r="R474" s="215"/>
      <c r="S474" s="215"/>
      <c r="T474" s="216"/>
      <c r="AT474" s="217" t="s">
        <v>146</v>
      </c>
      <c r="AU474" s="217" t="s">
        <v>91</v>
      </c>
      <c r="AV474" s="14" t="s">
        <v>140</v>
      </c>
      <c r="AW474" s="14" t="s">
        <v>41</v>
      </c>
      <c r="AX474" s="14" t="s">
        <v>89</v>
      </c>
      <c r="AY474" s="217" t="s">
        <v>133</v>
      </c>
    </row>
    <row r="475" spans="1:65" s="2" customFormat="1" ht="24.15" customHeight="1">
      <c r="A475" s="37"/>
      <c r="B475" s="38"/>
      <c r="C475" s="176" t="s">
        <v>536</v>
      </c>
      <c r="D475" s="176" t="s">
        <v>135</v>
      </c>
      <c r="E475" s="177" t="s">
        <v>1321</v>
      </c>
      <c r="F475" s="178" t="s">
        <v>1322</v>
      </c>
      <c r="G475" s="179" t="s">
        <v>193</v>
      </c>
      <c r="H475" s="180">
        <v>337.4</v>
      </c>
      <c r="I475" s="181"/>
      <c r="J475" s="182">
        <f>ROUND(I475*H475,2)</f>
        <v>0</v>
      </c>
      <c r="K475" s="178" t="s">
        <v>35</v>
      </c>
      <c r="L475" s="42"/>
      <c r="M475" s="183" t="s">
        <v>35</v>
      </c>
      <c r="N475" s="184" t="s">
        <v>52</v>
      </c>
      <c r="O475" s="67"/>
      <c r="P475" s="185">
        <f>O475*H475</f>
        <v>0</v>
      </c>
      <c r="Q475" s="185">
        <v>1.9000000000000001E-4</v>
      </c>
      <c r="R475" s="185">
        <f>Q475*H475</f>
        <v>6.4105999999999996E-2</v>
      </c>
      <c r="S475" s="185">
        <v>0</v>
      </c>
      <c r="T475" s="186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187" t="s">
        <v>140</v>
      </c>
      <c r="AT475" s="187" t="s">
        <v>135</v>
      </c>
      <c r="AU475" s="187" t="s">
        <v>91</v>
      </c>
      <c r="AY475" s="19" t="s">
        <v>133</v>
      </c>
      <c r="BE475" s="188">
        <f>IF(N475="základní",J475,0)</f>
        <v>0</v>
      </c>
      <c r="BF475" s="188">
        <f>IF(N475="snížená",J475,0)</f>
        <v>0</v>
      </c>
      <c r="BG475" s="188">
        <f>IF(N475="zákl. přenesená",J475,0)</f>
        <v>0</v>
      </c>
      <c r="BH475" s="188">
        <f>IF(N475="sníž. přenesená",J475,0)</f>
        <v>0</v>
      </c>
      <c r="BI475" s="188">
        <f>IF(N475="nulová",J475,0)</f>
        <v>0</v>
      </c>
      <c r="BJ475" s="19" t="s">
        <v>89</v>
      </c>
      <c r="BK475" s="188">
        <f>ROUND(I475*H475,2)</f>
        <v>0</v>
      </c>
      <c r="BL475" s="19" t="s">
        <v>140</v>
      </c>
      <c r="BM475" s="187" t="s">
        <v>777</v>
      </c>
    </row>
    <row r="476" spans="1:65" s="2" customFormat="1" ht="19.2">
      <c r="A476" s="37"/>
      <c r="B476" s="38"/>
      <c r="C476" s="39"/>
      <c r="D476" s="189" t="s">
        <v>142</v>
      </c>
      <c r="E476" s="39"/>
      <c r="F476" s="190" t="s">
        <v>1322</v>
      </c>
      <c r="G476" s="39"/>
      <c r="H476" s="39"/>
      <c r="I476" s="191"/>
      <c r="J476" s="39"/>
      <c r="K476" s="39"/>
      <c r="L476" s="42"/>
      <c r="M476" s="192"/>
      <c r="N476" s="193"/>
      <c r="O476" s="67"/>
      <c r="P476" s="67"/>
      <c r="Q476" s="67"/>
      <c r="R476" s="67"/>
      <c r="S476" s="67"/>
      <c r="T476" s="68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19" t="s">
        <v>142</v>
      </c>
      <c r="AU476" s="19" t="s">
        <v>91</v>
      </c>
    </row>
    <row r="477" spans="1:65" s="13" customFormat="1">
      <c r="B477" s="196"/>
      <c r="C477" s="197"/>
      <c r="D477" s="189" t="s">
        <v>146</v>
      </c>
      <c r="E477" s="198" t="s">
        <v>35</v>
      </c>
      <c r="F477" s="199" t="s">
        <v>1323</v>
      </c>
      <c r="G477" s="197"/>
      <c r="H477" s="200">
        <v>337.4</v>
      </c>
      <c r="I477" s="201"/>
      <c r="J477" s="197"/>
      <c r="K477" s="197"/>
      <c r="L477" s="202"/>
      <c r="M477" s="203"/>
      <c r="N477" s="204"/>
      <c r="O477" s="204"/>
      <c r="P477" s="204"/>
      <c r="Q477" s="204"/>
      <c r="R477" s="204"/>
      <c r="S477" s="204"/>
      <c r="T477" s="205"/>
      <c r="AT477" s="206" t="s">
        <v>146</v>
      </c>
      <c r="AU477" s="206" t="s">
        <v>91</v>
      </c>
      <c r="AV477" s="13" t="s">
        <v>91</v>
      </c>
      <c r="AW477" s="13" t="s">
        <v>41</v>
      </c>
      <c r="AX477" s="13" t="s">
        <v>81</v>
      </c>
      <c r="AY477" s="206" t="s">
        <v>133</v>
      </c>
    </row>
    <row r="478" spans="1:65" s="14" customFormat="1">
      <c r="B478" s="207"/>
      <c r="C478" s="208"/>
      <c r="D478" s="189" t="s">
        <v>146</v>
      </c>
      <c r="E478" s="209" t="s">
        <v>35</v>
      </c>
      <c r="F478" s="210" t="s">
        <v>148</v>
      </c>
      <c r="G478" s="208"/>
      <c r="H478" s="211">
        <v>337.4</v>
      </c>
      <c r="I478" s="212"/>
      <c r="J478" s="208"/>
      <c r="K478" s="208"/>
      <c r="L478" s="213"/>
      <c r="M478" s="214"/>
      <c r="N478" s="215"/>
      <c r="O478" s="215"/>
      <c r="P478" s="215"/>
      <c r="Q478" s="215"/>
      <c r="R478" s="215"/>
      <c r="S478" s="215"/>
      <c r="T478" s="216"/>
      <c r="AT478" s="217" t="s">
        <v>146</v>
      </c>
      <c r="AU478" s="217" t="s">
        <v>91</v>
      </c>
      <c r="AV478" s="14" t="s">
        <v>140</v>
      </c>
      <c r="AW478" s="14" t="s">
        <v>41</v>
      </c>
      <c r="AX478" s="14" t="s">
        <v>89</v>
      </c>
      <c r="AY478" s="217" t="s">
        <v>133</v>
      </c>
    </row>
    <row r="479" spans="1:65" s="2" customFormat="1" ht="21.75" customHeight="1">
      <c r="A479" s="37"/>
      <c r="B479" s="38"/>
      <c r="C479" s="176" t="s">
        <v>779</v>
      </c>
      <c r="D479" s="176" t="s">
        <v>135</v>
      </c>
      <c r="E479" s="177" t="s">
        <v>971</v>
      </c>
      <c r="F479" s="178" t="s">
        <v>1324</v>
      </c>
      <c r="G479" s="179" t="s">
        <v>193</v>
      </c>
      <c r="H479" s="180">
        <v>337.4</v>
      </c>
      <c r="I479" s="181"/>
      <c r="J479" s="182">
        <f>ROUND(I479*H479,2)</f>
        <v>0</v>
      </c>
      <c r="K479" s="178" t="s">
        <v>139</v>
      </c>
      <c r="L479" s="42"/>
      <c r="M479" s="183" t="s">
        <v>35</v>
      </c>
      <c r="N479" s="184" t="s">
        <v>52</v>
      </c>
      <c r="O479" s="67"/>
      <c r="P479" s="185">
        <f>O479*H479</f>
        <v>0</v>
      </c>
      <c r="Q479" s="185">
        <v>9.0000000000000006E-5</v>
      </c>
      <c r="R479" s="185">
        <f>Q479*H479</f>
        <v>3.0366000000000001E-2</v>
      </c>
      <c r="S479" s="185">
        <v>0</v>
      </c>
      <c r="T479" s="186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187" t="s">
        <v>140</v>
      </c>
      <c r="AT479" s="187" t="s">
        <v>135</v>
      </c>
      <c r="AU479" s="187" t="s">
        <v>91</v>
      </c>
      <c r="AY479" s="19" t="s">
        <v>133</v>
      </c>
      <c r="BE479" s="188">
        <f>IF(N479="základní",J479,0)</f>
        <v>0</v>
      </c>
      <c r="BF479" s="188">
        <f>IF(N479="snížená",J479,0)</f>
        <v>0</v>
      </c>
      <c r="BG479" s="188">
        <f>IF(N479="zákl. přenesená",J479,0)</f>
        <v>0</v>
      </c>
      <c r="BH479" s="188">
        <f>IF(N479="sníž. přenesená",J479,0)</f>
        <v>0</v>
      </c>
      <c r="BI479" s="188">
        <f>IF(N479="nulová",J479,0)</f>
        <v>0</v>
      </c>
      <c r="BJ479" s="19" t="s">
        <v>89</v>
      </c>
      <c r="BK479" s="188">
        <f>ROUND(I479*H479,2)</f>
        <v>0</v>
      </c>
      <c r="BL479" s="19" t="s">
        <v>140</v>
      </c>
      <c r="BM479" s="187" t="s">
        <v>1325</v>
      </c>
    </row>
    <row r="480" spans="1:65" s="2" customFormat="1">
      <c r="A480" s="37"/>
      <c r="B480" s="38"/>
      <c r="C480" s="39"/>
      <c r="D480" s="189" t="s">
        <v>142</v>
      </c>
      <c r="E480" s="39"/>
      <c r="F480" s="190" t="s">
        <v>1324</v>
      </c>
      <c r="G480" s="39"/>
      <c r="H480" s="39"/>
      <c r="I480" s="191"/>
      <c r="J480" s="39"/>
      <c r="K480" s="39"/>
      <c r="L480" s="42"/>
      <c r="M480" s="192"/>
      <c r="N480" s="193"/>
      <c r="O480" s="67"/>
      <c r="P480" s="67"/>
      <c r="Q480" s="67"/>
      <c r="R480" s="67"/>
      <c r="S480" s="67"/>
      <c r="T480" s="68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T480" s="19" t="s">
        <v>142</v>
      </c>
      <c r="AU480" s="19" t="s">
        <v>91</v>
      </c>
    </row>
    <row r="481" spans="1:65" s="13" customFormat="1">
      <c r="B481" s="196"/>
      <c r="C481" s="197"/>
      <c r="D481" s="189" t="s">
        <v>146</v>
      </c>
      <c r="E481" s="198" t="s">
        <v>35</v>
      </c>
      <c r="F481" s="199" t="s">
        <v>1323</v>
      </c>
      <c r="G481" s="197"/>
      <c r="H481" s="200">
        <v>337.4</v>
      </c>
      <c r="I481" s="201"/>
      <c r="J481" s="197"/>
      <c r="K481" s="197"/>
      <c r="L481" s="202"/>
      <c r="M481" s="203"/>
      <c r="N481" s="204"/>
      <c r="O481" s="204"/>
      <c r="P481" s="204"/>
      <c r="Q481" s="204"/>
      <c r="R481" s="204"/>
      <c r="S481" s="204"/>
      <c r="T481" s="205"/>
      <c r="AT481" s="206" t="s">
        <v>146</v>
      </c>
      <c r="AU481" s="206" t="s">
        <v>91</v>
      </c>
      <c r="AV481" s="13" t="s">
        <v>91</v>
      </c>
      <c r="AW481" s="13" t="s">
        <v>41</v>
      </c>
      <c r="AX481" s="13" t="s">
        <v>81</v>
      </c>
      <c r="AY481" s="206" t="s">
        <v>133</v>
      </c>
    </row>
    <row r="482" spans="1:65" s="14" customFormat="1">
      <c r="B482" s="207"/>
      <c r="C482" s="208"/>
      <c r="D482" s="189" t="s">
        <v>146</v>
      </c>
      <c r="E482" s="209" t="s">
        <v>35</v>
      </c>
      <c r="F482" s="210" t="s">
        <v>148</v>
      </c>
      <c r="G482" s="208"/>
      <c r="H482" s="211">
        <v>337.4</v>
      </c>
      <c r="I482" s="212"/>
      <c r="J482" s="208"/>
      <c r="K482" s="208"/>
      <c r="L482" s="213"/>
      <c r="M482" s="214"/>
      <c r="N482" s="215"/>
      <c r="O482" s="215"/>
      <c r="P482" s="215"/>
      <c r="Q482" s="215"/>
      <c r="R482" s="215"/>
      <c r="S482" s="215"/>
      <c r="T482" s="216"/>
      <c r="AT482" s="217" t="s">
        <v>146</v>
      </c>
      <c r="AU482" s="217" t="s">
        <v>91</v>
      </c>
      <c r="AV482" s="14" t="s">
        <v>140</v>
      </c>
      <c r="AW482" s="14" t="s">
        <v>41</v>
      </c>
      <c r="AX482" s="14" t="s">
        <v>89</v>
      </c>
      <c r="AY482" s="217" t="s">
        <v>133</v>
      </c>
    </row>
    <row r="483" spans="1:65" s="12" customFormat="1" ht="22.95" customHeight="1">
      <c r="B483" s="160"/>
      <c r="C483" s="161"/>
      <c r="D483" s="162" t="s">
        <v>80</v>
      </c>
      <c r="E483" s="174" t="s">
        <v>1064</v>
      </c>
      <c r="F483" s="174" t="s">
        <v>1065</v>
      </c>
      <c r="G483" s="161"/>
      <c r="H483" s="161"/>
      <c r="I483" s="164"/>
      <c r="J483" s="175">
        <f>BK483</f>
        <v>0</v>
      </c>
      <c r="K483" s="161"/>
      <c r="L483" s="166"/>
      <c r="M483" s="167"/>
      <c r="N483" s="168"/>
      <c r="O483" s="168"/>
      <c r="P483" s="169">
        <f>SUM(P484:P486)</f>
        <v>0</v>
      </c>
      <c r="Q483" s="168"/>
      <c r="R483" s="169">
        <f>SUM(R484:R486)</f>
        <v>0</v>
      </c>
      <c r="S483" s="168"/>
      <c r="T483" s="170">
        <f>SUM(T484:T486)</f>
        <v>0</v>
      </c>
      <c r="AR483" s="171" t="s">
        <v>89</v>
      </c>
      <c r="AT483" s="172" t="s">
        <v>80</v>
      </c>
      <c r="AU483" s="172" t="s">
        <v>89</v>
      </c>
      <c r="AY483" s="171" t="s">
        <v>133</v>
      </c>
      <c r="BK483" s="173">
        <f>SUM(BK484:BK486)</f>
        <v>0</v>
      </c>
    </row>
    <row r="484" spans="1:65" s="2" customFormat="1" ht="24.15" customHeight="1">
      <c r="A484" s="37"/>
      <c r="B484" s="38"/>
      <c r="C484" s="176" t="s">
        <v>542</v>
      </c>
      <c r="D484" s="176" t="s">
        <v>135</v>
      </c>
      <c r="E484" s="177" t="s">
        <v>1326</v>
      </c>
      <c r="F484" s="178" t="s">
        <v>1327</v>
      </c>
      <c r="G484" s="179" t="s">
        <v>447</v>
      </c>
      <c r="H484" s="180">
        <v>3.2909999999999999</v>
      </c>
      <c r="I484" s="181"/>
      <c r="J484" s="182">
        <f>ROUND(I484*H484,2)</f>
        <v>0</v>
      </c>
      <c r="K484" s="178" t="s">
        <v>139</v>
      </c>
      <c r="L484" s="42"/>
      <c r="M484" s="183" t="s">
        <v>35</v>
      </c>
      <c r="N484" s="184" t="s">
        <v>52</v>
      </c>
      <c r="O484" s="67"/>
      <c r="P484" s="185">
        <f>O484*H484</f>
        <v>0</v>
      </c>
      <c r="Q484" s="185">
        <v>0</v>
      </c>
      <c r="R484" s="185">
        <f>Q484*H484</f>
        <v>0</v>
      </c>
      <c r="S484" s="185">
        <v>0</v>
      </c>
      <c r="T484" s="186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187" t="s">
        <v>140</v>
      </c>
      <c r="AT484" s="187" t="s">
        <v>135</v>
      </c>
      <c r="AU484" s="187" t="s">
        <v>91</v>
      </c>
      <c r="AY484" s="19" t="s">
        <v>133</v>
      </c>
      <c r="BE484" s="188">
        <f>IF(N484="základní",J484,0)</f>
        <v>0</v>
      </c>
      <c r="BF484" s="188">
        <f>IF(N484="snížená",J484,0)</f>
        <v>0</v>
      </c>
      <c r="BG484" s="188">
        <f>IF(N484="zákl. přenesená",J484,0)</f>
        <v>0</v>
      </c>
      <c r="BH484" s="188">
        <f>IF(N484="sníž. přenesená",J484,0)</f>
        <v>0</v>
      </c>
      <c r="BI484" s="188">
        <f>IF(N484="nulová",J484,0)</f>
        <v>0</v>
      </c>
      <c r="BJ484" s="19" t="s">
        <v>89</v>
      </c>
      <c r="BK484" s="188">
        <f>ROUND(I484*H484,2)</f>
        <v>0</v>
      </c>
      <c r="BL484" s="19" t="s">
        <v>140</v>
      </c>
      <c r="BM484" s="187" t="s">
        <v>1328</v>
      </c>
    </row>
    <row r="485" spans="1:65" s="2" customFormat="1" ht="19.2">
      <c r="A485" s="37"/>
      <c r="B485" s="38"/>
      <c r="C485" s="39"/>
      <c r="D485" s="189" t="s">
        <v>142</v>
      </c>
      <c r="E485" s="39"/>
      <c r="F485" s="190" t="s">
        <v>1327</v>
      </c>
      <c r="G485" s="39"/>
      <c r="H485" s="39"/>
      <c r="I485" s="191"/>
      <c r="J485" s="39"/>
      <c r="K485" s="39"/>
      <c r="L485" s="42"/>
      <c r="M485" s="192"/>
      <c r="N485" s="193"/>
      <c r="O485" s="67"/>
      <c r="P485" s="67"/>
      <c r="Q485" s="67"/>
      <c r="R485" s="67"/>
      <c r="S485" s="67"/>
      <c r="T485" s="68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T485" s="19" t="s">
        <v>142</v>
      </c>
      <c r="AU485" s="19" t="s">
        <v>91</v>
      </c>
    </row>
    <row r="486" spans="1:65" s="13" customFormat="1">
      <c r="B486" s="196"/>
      <c r="C486" s="197"/>
      <c r="D486" s="189" t="s">
        <v>146</v>
      </c>
      <c r="E486" s="198" t="s">
        <v>35</v>
      </c>
      <c r="F486" s="199" t="s">
        <v>1329</v>
      </c>
      <c r="G486" s="197"/>
      <c r="H486" s="200">
        <v>3.2909999999999999</v>
      </c>
      <c r="I486" s="201"/>
      <c r="J486" s="197"/>
      <c r="K486" s="197"/>
      <c r="L486" s="202"/>
      <c r="M486" s="249"/>
      <c r="N486" s="250"/>
      <c r="O486" s="250"/>
      <c r="P486" s="250"/>
      <c r="Q486" s="250"/>
      <c r="R486" s="250"/>
      <c r="S486" s="250"/>
      <c r="T486" s="251"/>
      <c r="AT486" s="206" t="s">
        <v>146</v>
      </c>
      <c r="AU486" s="206" t="s">
        <v>91</v>
      </c>
      <c r="AV486" s="13" t="s">
        <v>91</v>
      </c>
      <c r="AW486" s="13" t="s">
        <v>41</v>
      </c>
      <c r="AX486" s="13" t="s">
        <v>89</v>
      </c>
      <c r="AY486" s="206" t="s">
        <v>133</v>
      </c>
    </row>
    <row r="487" spans="1:65" s="2" customFormat="1" ht="6.9" customHeight="1">
      <c r="A487" s="37"/>
      <c r="B487" s="50"/>
      <c r="C487" s="51"/>
      <c r="D487" s="51"/>
      <c r="E487" s="51"/>
      <c r="F487" s="51"/>
      <c r="G487" s="51"/>
      <c r="H487" s="51"/>
      <c r="I487" s="51"/>
      <c r="J487" s="51"/>
      <c r="K487" s="51"/>
      <c r="L487" s="42"/>
      <c r="M487" s="37"/>
      <c r="O487" s="37"/>
      <c r="P487" s="37"/>
      <c r="Q487" s="37"/>
      <c r="R487" s="37"/>
      <c r="S487" s="37"/>
      <c r="T487" s="37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</row>
  </sheetData>
  <sheetProtection algorithmName="SHA-512" hashValue="zHCoHsLE1tsKBQQurhVGYbV689yie0HdGW7T4FDpA88y80zheGXW0qNi9Y4GoIdHzN+dyoMV23EqFrJPWNcPmQ==" saltValue="BfqYW3EONqPepr+zuE06yg==" spinCount="100000" sheet="1" objects="1" scenarios="1" formatColumns="0" formatRows="0" autoFilter="0"/>
  <autoFilter ref="C84:K486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119" r:id="rId1" xr:uid="{00000000-0004-0000-0200-000000000000}"/>
    <hyperlink ref="F128" r:id="rId2" xr:uid="{00000000-0004-0000-0200-000001000000}"/>
    <hyperlink ref="F143" r:id="rId3" xr:uid="{00000000-0004-0000-0200-000002000000}"/>
    <hyperlink ref="F166" r:id="rId4" xr:uid="{00000000-0004-0000-0200-000003000000}"/>
    <hyperlink ref="F171" r:id="rId5" xr:uid="{00000000-0004-0000-0200-000004000000}"/>
    <hyperlink ref="F176" r:id="rId6" xr:uid="{00000000-0004-0000-0200-000005000000}"/>
    <hyperlink ref="F181" r:id="rId7" xr:uid="{00000000-0004-0000-0200-000006000000}"/>
    <hyperlink ref="F186" r:id="rId8" xr:uid="{00000000-0004-0000-0200-000007000000}"/>
    <hyperlink ref="F191" r:id="rId9" xr:uid="{00000000-0004-0000-0200-000008000000}"/>
    <hyperlink ref="F196" r:id="rId10" xr:uid="{00000000-0004-0000-0200-000009000000}"/>
    <hyperlink ref="F214" r:id="rId11" xr:uid="{00000000-0004-0000-0200-00000A000000}"/>
    <hyperlink ref="F219" r:id="rId12" xr:uid="{00000000-0004-0000-0200-00000B000000}"/>
    <hyperlink ref="F224" r:id="rId13" xr:uid="{00000000-0004-0000-0200-00000C000000}"/>
    <hyperlink ref="F273" r:id="rId14" xr:uid="{00000000-0004-0000-0200-00000D000000}"/>
    <hyperlink ref="F278" r:id="rId15" xr:uid="{00000000-0004-0000-0200-00000E000000}"/>
    <hyperlink ref="F291" r:id="rId16" xr:uid="{00000000-0004-0000-0200-00000F000000}"/>
    <hyperlink ref="F304" r:id="rId17" xr:uid="{00000000-0004-0000-0200-000010000000}"/>
    <hyperlink ref="F313" r:id="rId18" xr:uid="{00000000-0004-0000-0200-000011000000}"/>
    <hyperlink ref="F322" r:id="rId19" xr:uid="{00000000-0004-0000-0200-00001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53"/>
  <sheetViews>
    <sheetView showGridLines="0" topLeftCell="A71" workbookViewId="0">
      <selection activeCell="K248" sqref="K248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9" t="s">
        <v>97</v>
      </c>
    </row>
    <row r="3" spans="1:46" s="1" customFormat="1" ht="6.9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91</v>
      </c>
    </row>
    <row r="4" spans="1:46" s="1" customFormat="1" ht="24.9" customHeight="1">
      <c r="B4" s="22"/>
      <c r="D4" s="106" t="s">
        <v>100</v>
      </c>
      <c r="L4" s="22"/>
      <c r="M4" s="107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79" t="str">
        <f>'Rekapitulace stavby'!K6</f>
        <v>SUŠICE - stavební úpravy kanalizace a vodovodu v ul. Studenstská</v>
      </c>
      <c r="F7" s="380"/>
      <c r="G7" s="380"/>
      <c r="H7" s="380"/>
      <c r="L7" s="22"/>
    </row>
    <row r="8" spans="1:46" s="2" customFormat="1" ht="12" customHeight="1">
      <c r="A8" s="37"/>
      <c r="B8" s="42"/>
      <c r="C8" s="37"/>
      <c r="D8" s="108" t="s">
        <v>101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1" t="s">
        <v>1330</v>
      </c>
      <c r="F9" s="382"/>
      <c r="G9" s="382"/>
      <c r="H9" s="382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35</v>
      </c>
      <c r="G11" s="37"/>
      <c r="H11" s="37"/>
      <c r="I11" s="108" t="s">
        <v>20</v>
      </c>
      <c r="J11" s="110" t="s">
        <v>35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22</v>
      </c>
      <c r="E12" s="37"/>
      <c r="F12" s="110" t="s">
        <v>103</v>
      </c>
      <c r="G12" s="37"/>
      <c r="H12" s="37"/>
      <c r="I12" s="108" t="s">
        <v>24</v>
      </c>
      <c r="J12" s="111" t="str">
        <f>'Rekapitulace stavby'!AN8</f>
        <v>10. 1. 2022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5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30</v>
      </c>
      <c r="E14" s="37"/>
      <c r="F14" s="37"/>
      <c r="G14" s="37"/>
      <c r="H14" s="37"/>
      <c r="I14" s="108" t="s">
        <v>31</v>
      </c>
      <c r="J14" s="110" t="str">
        <f>IF('Rekapitulace stavby'!AN10="","",'Rekapitulace stavby'!AN10)</f>
        <v>00256129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>Město Sušice, nám. Svobody 138, Sušice</v>
      </c>
      <c r="F15" s="37"/>
      <c r="G15" s="37"/>
      <c r="H15" s="37"/>
      <c r="I15" s="108" t="s">
        <v>34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36</v>
      </c>
      <c r="E17" s="37"/>
      <c r="F17" s="37"/>
      <c r="G17" s="37"/>
      <c r="H17" s="37"/>
      <c r="I17" s="108" t="s">
        <v>31</v>
      </c>
      <c r="J17" s="32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3" t="str">
        <f>'Rekapitulace stavby'!E14</f>
        <v>Vyplň údaj</v>
      </c>
      <c r="F18" s="384"/>
      <c r="G18" s="384"/>
      <c r="H18" s="384"/>
      <c r="I18" s="108" t="s">
        <v>34</v>
      </c>
      <c r="J18" s="32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38</v>
      </c>
      <c r="E20" s="37"/>
      <c r="F20" s="37"/>
      <c r="G20" s="37"/>
      <c r="H20" s="37"/>
      <c r="I20" s="108" t="s">
        <v>31</v>
      </c>
      <c r="J20" s="110" t="str">
        <f>IF('Rekapitulace stavby'!AN16="","",'Rekapitulace stavby'!AN16)</f>
        <v>11375701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tr">
        <f>IF('Rekapitulace stavby'!E17="","",'Rekapitulace stavby'!E17)</f>
        <v>Ing. Zdeněk Bláha</v>
      </c>
      <c r="F21" s="37"/>
      <c r="G21" s="37"/>
      <c r="H21" s="37"/>
      <c r="I21" s="108" t="s">
        <v>34</v>
      </c>
      <c r="J21" s="110" t="str">
        <f>IF('Rekapitulace stavby'!AN17="","",'Rekapitulace stavby'!AN17)</f>
        <v/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42</v>
      </c>
      <c r="E23" s="37"/>
      <c r="F23" s="37"/>
      <c r="G23" s="37"/>
      <c r="H23" s="37"/>
      <c r="I23" s="108" t="s">
        <v>31</v>
      </c>
      <c r="J23" s="110" t="str">
        <f>IF('Rekapitulace stavby'!AN19="","",'Rekapitulace stavby'!AN19)</f>
        <v>08984824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>Michal Komorous</v>
      </c>
      <c r="F24" s="37"/>
      <c r="G24" s="37"/>
      <c r="H24" s="37"/>
      <c r="I24" s="108" t="s">
        <v>34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45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85" t="s">
        <v>35</v>
      </c>
      <c r="F27" s="385"/>
      <c r="G27" s="385"/>
      <c r="H27" s="38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47</v>
      </c>
      <c r="E30" s="37"/>
      <c r="F30" s="37"/>
      <c r="G30" s="37"/>
      <c r="H30" s="37"/>
      <c r="I30" s="37"/>
      <c r="J30" s="117">
        <f>ROUND(J88,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" customHeight="1">
      <c r="A32" s="37"/>
      <c r="B32" s="42"/>
      <c r="C32" s="37"/>
      <c r="D32" s="37"/>
      <c r="E32" s="37"/>
      <c r="F32" s="118" t="s">
        <v>49</v>
      </c>
      <c r="G32" s="37"/>
      <c r="H32" s="37"/>
      <c r="I32" s="118" t="s">
        <v>48</v>
      </c>
      <c r="J32" s="118" t="s">
        <v>50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" customHeight="1">
      <c r="A33" s="37"/>
      <c r="B33" s="42"/>
      <c r="C33" s="37"/>
      <c r="D33" s="119" t="s">
        <v>51</v>
      </c>
      <c r="E33" s="108" t="s">
        <v>52</v>
      </c>
      <c r="F33" s="120">
        <f>ROUND((SUM(BE88:BE252)),  2)</f>
        <v>0</v>
      </c>
      <c r="G33" s="37"/>
      <c r="H33" s="37"/>
      <c r="I33" s="121">
        <v>0.21</v>
      </c>
      <c r="J33" s="120">
        <f>ROUND(((SUM(BE88:BE252))*I33),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" customHeight="1">
      <c r="A34" s="37"/>
      <c r="B34" s="42"/>
      <c r="C34" s="37"/>
      <c r="D34" s="37"/>
      <c r="E34" s="108" t="s">
        <v>53</v>
      </c>
      <c r="F34" s="120">
        <f>ROUND((SUM(BF88:BF252)),  2)</f>
        <v>0</v>
      </c>
      <c r="G34" s="37"/>
      <c r="H34" s="37"/>
      <c r="I34" s="121">
        <v>0.15</v>
      </c>
      <c r="J34" s="120">
        <f>ROUND(((SUM(BF88:BF252))*I34),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" hidden="1" customHeight="1">
      <c r="A35" s="37"/>
      <c r="B35" s="42"/>
      <c r="C35" s="37"/>
      <c r="D35" s="37"/>
      <c r="E35" s="108" t="s">
        <v>54</v>
      </c>
      <c r="F35" s="120">
        <f>ROUND((SUM(BG88:BG252)),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" hidden="1" customHeight="1">
      <c r="A36" s="37"/>
      <c r="B36" s="42"/>
      <c r="C36" s="37"/>
      <c r="D36" s="37"/>
      <c r="E36" s="108" t="s">
        <v>55</v>
      </c>
      <c r="F36" s="120">
        <f>ROUND((SUM(BH88:BH252)),  2)</f>
        <v>0</v>
      </c>
      <c r="G36" s="37"/>
      <c r="H36" s="37"/>
      <c r="I36" s="121">
        <v>0.15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" hidden="1" customHeight="1">
      <c r="A37" s="37"/>
      <c r="B37" s="42"/>
      <c r="C37" s="37"/>
      <c r="D37" s="37"/>
      <c r="E37" s="108" t="s">
        <v>56</v>
      </c>
      <c r="F37" s="120">
        <f>ROUND((SUM(BI88:BI252)),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57</v>
      </c>
      <c r="E39" s="124"/>
      <c r="F39" s="124"/>
      <c r="G39" s="125" t="s">
        <v>58</v>
      </c>
      <c r="H39" s="126" t="s">
        <v>59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" customHeight="1">
      <c r="A45" s="37"/>
      <c r="B45" s="38"/>
      <c r="C45" s="25" t="s">
        <v>104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77" t="str">
        <f>E7</f>
        <v>SUŠICE - stavební úpravy kanalizace a vodovodu v ul. Studenstská</v>
      </c>
      <c r="F48" s="378"/>
      <c r="G48" s="378"/>
      <c r="H48" s="378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101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65" t="str">
        <f>E9</f>
        <v>DSO 21.1 - Odstranění sep...</v>
      </c>
      <c r="F50" s="376"/>
      <c r="G50" s="376"/>
      <c r="H50" s="376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1" t="s">
        <v>22</v>
      </c>
      <c r="D52" s="39"/>
      <c r="E52" s="39"/>
      <c r="F52" s="29" t="str">
        <f>F12</f>
        <v xml:space="preserve"> </v>
      </c>
      <c r="G52" s="39"/>
      <c r="H52" s="39"/>
      <c r="I52" s="31" t="s">
        <v>24</v>
      </c>
      <c r="J52" s="62" t="str">
        <f>IF(J12="","",J12)</f>
        <v>10. 1. 2022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15" customHeight="1">
      <c r="A54" s="37"/>
      <c r="B54" s="38"/>
      <c r="C54" s="31" t="s">
        <v>30</v>
      </c>
      <c r="D54" s="39"/>
      <c r="E54" s="39"/>
      <c r="F54" s="29" t="str">
        <f>E15</f>
        <v>Město Sušice, nám. Svobody 138, Sušice</v>
      </c>
      <c r="G54" s="39"/>
      <c r="H54" s="39"/>
      <c r="I54" s="31" t="s">
        <v>38</v>
      </c>
      <c r="J54" s="35" t="str">
        <f>E21</f>
        <v>Ing. Zdeněk Bláha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15" customHeight="1">
      <c r="A55" s="37"/>
      <c r="B55" s="38"/>
      <c r="C55" s="31" t="s">
        <v>36</v>
      </c>
      <c r="D55" s="39"/>
      <c r="E55" s="39"/>
      <c r="F55" s="29" t="str">
        <f>IF(E18="","",E18)</f>
        <v>Vyplň údaj</v>
      </c>
      <c r="G55" s="39"/>
      <c r="H55" s="39"/>
      <c r="I55" s="31" t="s">
        <v>42</v>
      </c>
      <c r="J55" s="35" t="str">
        <f>E24</f>
        <v>Michal Komorous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105</v>
      </c>
      <c r="D57" s="134"/>
      <c r="E57" s="134"/>
      <c r="F57" s="134"/>
      <c r="G57" s="134"/>
      <c r="H57" s="134"/>
      <c r="I57" s="134"/>
      <c r="J57" s="135" t="s">
        <v>106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5" customHeight="1">
      <c r="A59" s="37"/>
      <c r="B59" s="38"/>
      <c r="C59" s="136" t="s">
        <v>79</v>
      </c>
      <c r="D59" s="39"/>
      <c r="E59" s="39"/>
      <c r="F59" s="39"/>
      <c r="G59" s="39"/>
      <c r="H59" s="39"/>
      <c r="I59" s="39"/>
      <c r="J59" s="80">
        <f>J88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107</v>
      </c>
    </row>
    <row r="60" spans="1:47" s="9" customFormat="1" ht="24.9" customHeight="1">
      <c r="B60" s="137"/>
      <c r="C60" s="138"/>
      <c r="D60" s="139" t="s">
        <v>108</v>
      </c>
      <c r="E60" s="140"/>
      <c r="F60" s="140"/>
      <c r="G60" s="140"/>
      <c r="H60" s="140"/>
      <c r="I60" s="140"/>
      <c r="J60" s="141">
        <f>J89</f>
        <v>0</v>
      </c>
      <c r="K60" s="138"/>
      <c r="L60" s="142"/>
    </row>
    <row r="61" spans="1:47" s="10" customFormat="1" ht="19.95" customHeight="1">
      <c r="B61" s="143"/>
      <c r="C61" s="144"/>
      <c r="D61" s="145" t="s">
        <v>109</v>
      </c>
      <c r="E61" s="146"/>
      <c r="F61" s="146"/>
      <c r="G61" s="146"/>
      <c r="H61" s="146"/>
      <c r="I61" s="146"/>
      <c r="J61" s="147">
        <f>J90</f>
        <v>0</v>
      </c>
      <c r="K61" s="144"/>
      <c r="L61" s="148"/>
    </row>
    <row r="62" spans="1:47" s="10" customFormat="1" ht="19.95" customHeight="1">
      <c r="B62" s="143"/>
      <c r="C62" s="144"/>
      <c r="D62" s="145" t="s">
        <v>113</v>
      </c>
      <c r="E62" s="146"/>
      <c r="F62" s="146"/>
      <c r="G62" s="146"/>
      <c r="H62" s="146"/>
      <c r="I62" s="146"/>
      <c r="J62" s="147">
        <f>J154</f>
        <v>0</v>
      </c>
      <c r="K62" s="144"/>
      <c r="L62" s="148"/>
    </row>
    <row r="63" spans="1:47" s="10" customFormat="1" ht="19.95" customHeight="1">
      <c r="B63" s="143"/>
      <c r="C63" s="144"/>
      <c r="D63" s="145" t="s">
        <v>114</v>
      </c>
      <c r="E63" s="146"/>
      <c r="F63" s="146"/>
      <c r="G63" s="146"/>
      <c r="H63" s="146"/>
      <c r="I63" s="146"/>
      <c r="J63" s="147">
        <f>J167</f>
        <v>0</v>
      </c>
      <c r="K63" s="144"/>
      <c r="L63" s="148"/>
    </row>
    <row r="64" spans="1:47" s="10" customFormat="1" ht="19.95" customHeight="1">
      <c r="B64" s="143"/>
      <c r="C64" s="144"/>
      <c r="D64" s="145" t="s">
        <v>115</v>
      </c>
      <c r="E64" s="146"/>
      <c r="F64" s="146"/>
      <c r="G64" s="146"/>
      <c r="H64" s="146"/>
      <c r="I64" s="146"/>
      <c r="J64" s="147">
        <f>J173</f>
        <v>0</v>
      </c>
      <c r="K64" s="144"/>
      <c r="L64" s="148"/>
    </row>
    <row r="65" spans="1:31" s="10" customFormat="1" ht="19.95" customHeight="1">
      <c r="B65" s="143"/>
      <c r="C65" s="144"/>
      <c r="D65" s="145" t="s">
        <v>116</v>
      </c>
      <c r="E65" s="146"/>
      <c r="F65" s="146"/>
      <c r="G65" s="146"/>
      <c r="H65" s="146"/>
      <c r="I65" s="146"/>
      <c r="J65" s="147">
        <f>J203</f>
        <v>0</v>
      </c>
      <c r="K65" s="144"/>
      <c r="L65" s="148"/>
    </row>
    <row r="66" spans="1:31" s="10" customFormat="1" ht="19.95" customHeight="1">
      <c r="B66" s="143"/>
      <c r="C66" s="144"/>
      <c r="D66" s="145" t="s">
        <v>117</v>
      </c>
      <c r="E66" s="146"/>
      <c r="F66" s="146"/>
      <c r="G66" s="146"/>
      <c r="H66" s="146"/>
      <c r="I66" s="146"/>
      <c r="J66" s="147">
        <f>J243</f>
        <v>0</v>
      </c>
      <c r="K66" s="144"/>
      <c r="L66" s="148"/>
    </row>
    <row r="67" spans="1:31" s="9" customFormat="1" ht="24.9" customHeight="1">
      <c r="B67" s="137"/>
      <c r="C67" s="138"/>
      <c r="D67" s="139" t="s">
        <v>1331</v>
      </c>
      <c r="E67" s="140"/>
      <c r="F67" s="140"/>
      <c r="G67" s="140"/>
      <c r="H67" s="140"/>
      <c r="I67" s="140"/>
      <c r="J67" s="141">
        <f>J246</f>
        <v>0</v>
      </c>
      <c r="K67" s="138"/>
      <c r="L67" s="142"/>
    </row>
    <row r="68" spans="1:31" s="10" customFormat="1" ht="19.95" customHeight="1">
      <c r="B68" s="143"/>
      <c r="C68" s="144"/>
      <c r="D68" s="145" t="s">
        <v>1332</v>
      </c>
      <c r="E68" s="146"/>
      <c r="F68" s="146"/>
      <c r="G68" s="146"/>
      <c r="H68" s="146"/>
      <c r="I68" s="146"/>
      <c r="J68" s="147">
        <f>J247</f>
        <v>0</v>
      </c>
      <c r="K68" s="144"/>
      <c r="L68" s="148"/>
    </row>
    <row r="69" spans="1:31" s="2" customFormat="1" ht="21.75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0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 s="2" customFormat="1" ht="6.9" customHeight="1">
      <c r="A70" s="37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pans="1:31" s="2" customFormat="1" ht="6.9" customHeight="1">
      <c r="A74" s="37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24.9" customHeight="1">
      <c r="A75" s="37"/>
      <c r="B75" s="38"/>
      <c r="C75" s="25" t="s">
        <v>118</v>
      </c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6.9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6.5" customHeight="1">
      <c r="A78" s="37"/>
      <c r="B78" s="38"/>
      <c r="C78" s="39"/>
      <c r="D78" s="39"/>
      <c r="E78" s="377" t="str">
        <f>E7</f>
        <v>SUŠICE - stavební úpravy kanalizace a vodovodu v ul. Studenstská</v>
      </c>
      <c r="F78" s="378"/>
      <c r="G78" s="378"/>
      <c r="H78" s="378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1" t="s">
        <v>101</v>
      </c>
      <c r="D79" s="39"/>
      <c r="E79" s="39"/>
      <c r="F79" s="39"/>
      <c r="G79" s="39"/>
      <c r="H79" s="3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6.5" customHeight="1">
      <c r="A80" s="37"/>
      <c r="B80" s="38"/>
      <c r="C80" s="39"/>
      <c r="D80" s="39"/>
      <c r="E80" s="365" t="str">
        <f>E9</f>
        <v>DSO 21.1 - Odstranění sep...</v>
      </c>
      <c r="F80" s="376"/>
      <c r="G80" s="376"/>
      <c r="H80" s="376"/>
      <c r="I80" s="39"/>
      <c r="J80" s="39"/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6.9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2" customHeight="1">
      <c r="A82" s="37"/>
      <c r="B82" s="38"/>
      <c r="C82" s="31" t="s">
        <v>22</v>
      </c>
      <c r="D82" s="39"/>
      <c r="E82" s="39"/>
      <c r="F82" s="29" t="str">
        <f>F12</f>
        <v xml:space="preserve"> </v>
      </c>
      <c r="G82" s="39"/>
      <c r="H82" s="39"/>
      <c r="I82" s="31" t="s">
        <v>24</v>
      </c>
      <c r="J82" s="62" t="str">
        <f>IF(J12="","",J12)</f>
        <v>10. 1. 2022</v>
      </c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6.9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5.15" customHeight="1">
      <c r="A84" s="37"/>
      <c r="B84" s="38"/>
      <c r="C84" s="31" t="s">
        <v>30</v>
      </c>
      <c r="D84" s="39"/>
      <c r="E84" s="39"/>
      <c r="F84" s="29" t="str">
        <f>E15</f>
        <v>Město Sušice, nám. Svobody 138, Sušice</v>
      </c>
      <c r="G84" s="39"/>
      <c r="H84" s="39"/>
      <c r="I84" s="31" t="s">
        <v>38</v>
      </c>
      <c r="J84" s="35" t="str">
        <f>E21</f>
        <v>Ing. Zdeněk Bláha</v>
      </c>
      <c r="K84" s="39"/>
      <c r="L84" s="10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15.15" customHeight="1">
      <c r="A85" s="37"/>
      <c r="B85" s="38"/>
      <c r="C85" s="31" t="s">
        <v>36</v>
      </c>
      <c r="D85" s="39"/>
      <c r="E85" s="39"/>
      <c r="F85" s="29" t="str">
        <f>IF(E18="","",E18)</f>
        <v>Vyplň údaj</v>
      </c>
      <c r="G85" s="39"/>
      <c r="H85" s="39"/>
      <c r="I85" s="31" t="s">
        <v>42</v>
      </c>
      <c r="J85" s="35" t="str">
        <f>E24</f>
        <v>Michal Komorous</v>
      </c>
      <c r="K85" s="39"/>
      <c r="L85" s="10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10.35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0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11" customFormat="1" ht="29.25" customHeight="1">
      <c r="A87" s="149"/>
      <c r="B87" s="150"/>
      <c r="C87" s="151" t="s">
        <v>119</v>
      </c>
      <c r="D87" s="152" t="s">
        <v>66</v>
      </c>
      <c r="E87" s="152" t="s">
        <v>62</v>
      </c>
      <c r="F87" s="152" t="s">
        <v>63</v>
      </c>
      <c r="G87" s="152" t="s">
        <v>120</v>
      </c>
      <c r="H87" s="152" t="s">
        <v>121</v>
      </c>
      <c r="I87" s="152" t="s">
        <v>122</v>
      </c>
      <c r="J87" s="152" t="s">
        <v>106</v>
      </c>
      <c r="K87" s="153" t="s">
        <v>123</v>
      </c>
      <c r="L87" s="154"/>
      <c r="M87" s="71" t="s">
        <v>35</v>
      </c>
      <c r="N87" s="72" t="s">
        <v>51</v>
      </c>
      <c r="O87" s="72" t="s">
        <v>124</v>
      </c>
      <c r="P87" s="72" t="s">
        <v>125</v>
      </c>
      <c r="Q87" s="72" t="s">
        <v>126</v>
      </c>
      <c r="R87" s="72" t="s">
        <v>127</v>
      </c>
      <c r="S87" s="72" t="s">
        <v>128</v>
      </c>
      <c r="T87" s="73" t="s">
        <v>129</v>
      </c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</row>
    <row r="88" spans="1:65" s="2" customFormat="1" ht="22.95" customHeight="1">
      <c r="A88" s="37"/>
      <c r="B88" s="38"/>
      <c r="C88" s="78" t="s">
        <v>130</v>
      </c>
      <c r="D88" s="39"/>
      <c r="E88" s="39"/>
      <c r="F88" s="39"/>
      <c r="G88" s="39"/>
      <c r="H88" s="39"/>
      <c r="I88" s="39"/>
      <c r="J88" s="155">
        <f>BK88</f>
        <v>0</v>
      </c>
      <c r="K88" s="39"/>
      <c r="L88" s="42"/>
      <c r="M88" s="74"/>
      <c r="N88" s="156"/>
      <c r="O88" s="75"/>
      <c r="P88" s="157">
        <f>P89+P246</f>
        <v>0</v>
      </c>
      <c r="Q88" s="75"/>
      <c r="R88" s="157">
        <f>R89+R246</f>
        <v>3.3245814000000005</v>
      </c>
      <c r="S88" s="75"/>
      <c r="T88" s="158">
        <f>T89+T246</f>
        <v>175.53766000000002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9" t="s">
        <v>80</v>
      </c>
      <c r="AU88" s="19" t="s">
        <v>107</v>
      </c>
      <c r="BK88" s="159">
        <f>BK89+BK246</f>
        <v>0</v>
      </c>
    </row>
    <row r="89" spans="1:65" s="12" customFormat="1" ht="25.95" customHeight="1">
      <c r="B89" s="160"/>
      <c r="C89" s="161"/>
      <c r="D89" s="162" t="s">
        <v>80</v>
      </c>
      <c r="E89" s="163" t="s">
        <v>131</v>
      </c>
      <c r="F89" s="163" t="s">
        <v>132</v>
      </c>
      <c r="G89" s="161"/>
      <c r="H89" s="161"/>
      <c r="I89" s="164"/>
      <c r="J89" s="165">
        <f>BK89</f>
        <v>0</v>
      </c>
      <c r="K89" s="161"/>
      <c r="L89" s="166"/>
      <c r="M89" s="167"/>
      <c r="N89" s="168"/>
      <c r="O89" s="168"/>
      <c r="P89" s="169">
        <f>P90+P154+P167+P173+P203+P243</f>
        <v>0</v>
      </c>
      <c r="Q89" s="168"/>
      <c r="R89" s="169">
        <f>R90+R154+R167+R173+R203+R243</f>
        <v>3.3245814000000005</v>
      </c>
      <c r="S89" s="168"/>
      <c r="T89" s="170">
        <f>T90+T154+T167+T173+T203+T243</f>
        <v>175.19002</v>
      </c>
      <c r="AR89" s="171" t="s">
        <v>89</v>
      </c>
      <c r="AT89" s="172" t="s">
        <v>80</v>
      </c>
      <c r="AU89" s="172" t="s">
        <v>81</v>
      </c>
      <c r="AY89" s="171" t="s">
        <v>133</v>
      </c>
      <c r="BK89" s="173">
        <f>BK90+BK154+BK167+BK173+BK203+BK243</f>
        <v>0</v>
      </c>
    </row>
    <row r="90" spans="1:65" s="12" customFormat="1" ht="22.95" customHeight="1">
      <c r="B90" s="160"/>
      <c r="C90" s="161"/>
      <c r="D90" s="162" t="s">
        <v>80</v>
      </c>
      <c r="E90" s="174" t="s">
        <v>89</v>
      </c>
      <c r="F90" s="174" t="s">
        <v>134</v>
      </c>
      <c r="G90" s="161"/>
      <c r="H90" s="161"/>
      <c r="I90" s="164"/>
      <c r="J90" s="175">
        <f>BK90</f>
        <v>0</v>
      </c>
      <c r="K90" s="161"/>
      <c r="L90" s="166"/>
      <c r="M90" s="167"/>
      <c r="N90" s="168"/>
      <c r="O90" s="168"/>
      <c r="P90" s="169">
        <f>SUM(P91:P153)</f>
        <v>0</v>
      </c>
      <c r="Q90" s="168"/>
      <c r="R90" s="169">
        <f>SUM(R91:R153)</f>
        <v>0.41758099999999998</v>
      </c>
      <c r="S90" s="168"/>
      <c r="T90" s="170">
        <f>SUM(T91:T153)</f>
        <v>19.212499999999999</v>
      </c>
      <c r="AR90" s="171" t="s">
        <v>89</v>
      </c>
      <c r="AT90" s="172" t="s">
        <v>80</v>
      </c>
      <c r="AU90" s="172" t="s">
        <v>89</v>
      </c>
      <c r="AY90" s="171" t="s">
        <v>133</v>
      </c>
      <c r="BK90" s="173">
        <f>SUM(BK91:BK153)</f>
        <v>0</v>
      </c>
    </row>
    <row r="91" spans="1:65" s="2" customFormat="1" ht="24.15" customHeight="1">
      <c r="A91" s="37"/>
      <c r="B91" s="38"/>
      <c r="C91" s="176" t="s">
        <v>89</v>
      </c>
      <c r="D91" s="176" t="s">
        <v>135</v>
      </c>
      <c r="E91" s="177" t="s">
        <v>1333</v>
      </c>
      <c r="F91" s="178" t="s">
        <v>1334</v>
      </c>
      <c r="G91" s="179" t="s">
        <v>151</v>
      </c>
      <c r="H91" s="180">
        <v>31.9</v>
      </c>
      <c r="I91" s="181"/>
      <c r="J91" s="182">
        <f>ROUND(I91*H91,2)</f>
        <v>0</v>
      </c>
      <c r="K91" s="178" t="s">
        <v>139</v>
      </c>
      <c r="L91" s="42"/>
      <c r="M91" s="183" t="s">
        <v>35</v>
      </c>
      <c r="N91" s="184" t="s">
        <v>52</v>
      </c>
      <c r="O91" s="67"/>
      <c r="P91" s="185">
        <f>O91*H91</f>
        <v>0</v>
      </c>
      <c r="Q91" s="185">
        <v>0</v>
      </c>
      <c r="R91" s="185">
        <f>Q91*H91</f>
        <v>0</v>
      </c>
      <c r="S91" s="185">
        <v>0.3</v>
      </c>
      <c r="T91" s="186">
        <f>S91*H91</f>
        <v>9.5699999999999985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7" t="s">
        <v>140</v>
      </c>
      <c r="AT91" s="187" t="s">
        <v>135</v>
      </c>
      <c r="AU91" s="187" t="s">
        <v>91</v>
      </c>
      <c r="AY91" s="19" t="s">
        <v>133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9" t="s">
        <v>89</v>
      </c>
      <c r="BK91" s="188">
        <f>ROUND(I91*H91,2)</f>
        <v>0</v>
      </c>
      <c r="BL91" s="19" t="s">
        <v>140</v>
      </c>
      <c r="BM91" s="187" t="s">
        <v>91</v>
      </c>
    </row>
    <row r="92" spans="1:65" s="2" customFormat="1" ht="19.2">
      <c r="A92" s="37"/>
      <c r="B92" s="38"/>
      <c r="C92" s="39"/>
      <c r="D92" s="189" t="s">
        <v>142</v>
      </c>
      <c r="E92" s="39"/>
      <c r="F92" s="190" t="s">
        <v>1334</v>
      </c>
      <c r="G92" s="39"/>
      <c r="H92" s="39"/>
      <c r="I92" s="191"/>
      <c r="J92" s="39"/>
      <c r="K92" s="39"/>
      <c r="L92" s="42"/>
      <c r="M92" s="192"/>
      <c r="N92" s="193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9" t="s">
        <v>142</v>
      </c>
      <c r="AU92" s="19" t="s">
        <v>91</v>
      </c>
    </row>
    <row r="93" spans="1:65" s="13" customFormat="1">
      <c r="B93" s="196"/>
      <c r="C93" s="197"/>
      <c r="D93" s="189" t="s">
        <v>146</v>
      </c>
      <c r="E93" s="198" t="s">
        <v>35</v>
      </c>
      <c r="F93" s="199" t="s">
        <v>1335</v>
      </c>
      <c r="G93" s="197"/>
      <c r="H93" s="200">
        <v>10</v>
      </c>
      <c r="I93" s="201"/>
      <c r="J93" s="197"/>
      <c r="K93" s="197"/>
      <c r="L93" s="202"/>
      <c r="M93" s="203"/>
      <c r="N93" s="204"/>
      <c r="O93" s="204"/>
      <c r="P93" s="204"/>
      <c r="Q93" s="204"/>
      <c r="R93" s="204"/>
      <c r="S93" s="204"/>
      <c r="T93" s="205"/>
      <c r="AT93" s="206" t="s">
        <v>146</v>
      </c>
      <c r="AU93" s="206" t="s">
        <v>91</v>
      </c>
      <c r="AV93" s="13" t="s">
        <v>91</v>
      </c>
      <c r="AW93" s="13" t="s">
        <v>41</v>
      </c>
      <c r="AX93" s="13" t="s">
        <v>81</v>
      </c>
      <c r="AY93" s="206" t="s">
        <v>133</v>
      </c>
    </row>
    <row r="94" spans="1:65" s="13" customFormat="1">
      <c r="B94" s="196"/>
      <c r="C94" s="197"/>
      <c r="D94" s="189" t="s">
        <v>146</v>
      </c>
      <c r="E94" s="198" t="s">
        <v>35</v>
      </c>
      <c r="F94" s="199" t="s">
        <v>1336</v>
      </c>
      <c r="G94" s="197"/>
      <c r="H94" s="200">
        <v>21.9</v>
      </c>
      <c r="I94" s="201"/>
      <c r="J94" s="197"/>
      <c r="K94" s="197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146</v>
      </c>
      <c r="AU94" s="206" t="s">
        <v>91</v>
      </c>
      <c r="AV94" s="13" t="s">
        <v>91</v>
      </c>
      <c r="AW94" s="13" t="s">
        <v>41</v>
      </c>
      <c r="AX94" s="13" t="s">
        <v>81</v>
      </c>
      <c r="AY94" s="206" t="s">
        <v>133</v>
      </c>
    </row>
    <row r="95" spans="1:65" s="14" customFormat="1">
      <c r="B95" s="207"/>
      <c r="C95" s="208"/>
      <c r="D95" s="189" t="s">
        <v>146</v>
      </c>
      <c r="E95" s="209" t="s">
        <v>35</v>
      </c>
      <c r="F95" s="210" t="s">
        <v>148</v>
      </c>
      <c r="G95" s="208"/>
      <c r="H95" s="211">
        <v>31.9</v>
      </c>
      <c r="I95" s="212"/>
      <c r="J95" s="208"/>
      <c r="K95" s="208"/>
      <c r="L95" s="213"/>
      <c r="M95" s="214"/>
      <c r="N95" s="215"/>
      <c r="O95" s="215"/>
      <c r="P95" s="215"/>
      <c r="Q95" s="215"/>
      <c r="R95" s="215"/>
      <c r="S95" s="215"/>
      <c r="T95" s="216"/>
      <c r="AT95" s="217" t="s">
        <v>146</v>
      </c>
      <c r="AU95" s="217" t="s">
        <v>91</v>
      </c>
      <c r="AV95" s="14" t="s">
        <v>140</v>
      </c>
      <c r="AW95" s="14" t="s">
        <v>41</v>
      </c>
      <c r="AX95" s="14" t="s">
        <v>89</v>
      </c>
      <c r="AY95" s="217" t="s">
        <v>133</v>
      </c>
    </row>
    <row r="96" spans="1:65" s="2" customFormat="1" ht="24.15" customHeight="1">
      <c r="A96" s="37"/>
      <c r="B96" s="38"/>
      <c r="C96" s="176" t="s">
        <v>91</v>
      </c>
      <c r="D96" s="176" t="s">
        <v>135</v>
      </c>
      <c r="E96" s="177" t="s">
        <v>1337</v>
      </c>
      <c r="F96" s="178" t="s">
        <v>1338</v>
      </c>
      <c r="G96" s="179" t="s">
        <v>151</v>
      </c>
      <c r="H96" s="180">
        <v>31.9</v>
      </c>
      <c r="I96" s="181"/>
      <c r="J96" s="182">
        <f>ROUND(I96*H96,2)</f>
        <v>0</v>
      </c>
      <c r="K96" s="178" t="s">
        <v>139</v>
      </c>
      <c r="L96" s="42"/>
      <c r="M96" s="183" t="s">
        <v>35</v>
      </c>
      <c r="N96" s="184" t="s">
        <v>52</v>
      </c>
      <c r="O96" s="67"/>
      <c r="P96" s="185">
        <f>O96*H96</f>
        <v>0</v>
      </c>
      <c r="Q96" s="185">
        <v>5.0000000000000002E-5</v>
      </c>
      <c r="R96" s="185">
        <f>Q96*H96</f>
        <v>1.5950000000000001E-3</v>
      </c>
      <c r="S96" s="185">
        <v>0.115</v>
      </c>
      <c r="T96" s="186">
        <f>S96*H96</f>
        <v>3.6684999999999999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7" t="s">
        <v>140</v>
      </c>
      <c r="AT96" s="187" t="s">
        <v>135</v>
      </c>
      <c r="AU96" s="187" t="s">
        <v>91</v>
      </c>
      <c r="AY96" s="19" t="s">
        <v>133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9" t="s">
        <v>89</v>
      </c>
      <c r="BK96" s="188">
        <f>ROUND(I96*H96,2)</f>
        <v>0</v>
      </c>
      <c r="BL96" s="19" t="s">
        <v>140</v>
      </c>
      <c r="BM96" s="187" t="s">
        <v>140</v>
      </c>
    </row>
    <row r="97" spans="1:65" s="2" customFormat="1" ht="19.2">
      <c r="A97" s="37"/>
      <c r="B97" s="38"/>
      <c r="C97" s="39"/>
      <c r="D97" s="189" t="s">
        <v>142</v>
      </c>
      <c r="E97" s="39"/>
      <c r="F97" s="190" t="s">
        <v>1338</v>
      </c>
      <c r="G97" s="39"/>
      <c r="H97" s="39"/>
      <c r="I97" s="191"/>
      <c r="J97" s="39"/>
      <c r="K97" s="39"/>
      <c r="L97" s="42"/>
      <c r="M97" s="192"/>
      <c r="N97" s="193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9" t="s">
        <v>142</v>
      </c>
      <c r="AU97" s="19" t="s">
        <v>91</v>
      </c>
    </row>
    <row r="98" spans="1:65" s="13" customFormat="1">
      <c r="B98" s="196"/>
      <c r="C98" s="197"/>
      <c r="D98" s="189" t="s">
        <v>146</v>
      </c>
      <c r="E98" s="198" t="s">
        <v>35</v>
      </c>
      <c r="F98" s="199" t="s">
        <v>1339</v>
      </c>
      <c r="G98" s="197"/>
      <c r="H98" s="200">
        <v>31.9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146</v>
      </c>
      <c r="AU98" s="206" t="s">
        <v>91</v>
      </c>
      <c r="AV98" s="13" t="s">
        <v>91</v>
      </c>
      <c r="AW98" s="13" t="s">
        <v>41</v>
      </c>
      <c r="AX98" s="13" t="s">
        <v>81</v>
      </c>
      <c r="AY98" s="206" t="s">
        <v>133</v>
      </c>
    </row>
    <row r="99" spans="1:65" s="14" customFormat="1">
      <c r="B99" s="207"/>
      <c r="C99" s="208"/>
      <c r="D99" s="189" t="s">
        <v>146</v>
      </c>
      <c r="E99" s="209" t="s">
        <v>35</v>
      </c>
      <c r="F99" s="210" t="s">
        <v>148</v>
      </c>
      <c r="G99" s="208"/>
      <c r="H99" s="211">
        <v>31.9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146</v>
      </c>
      <c r="AU99" s="217" t="s">
        <v>91</v>
      </c>
      <c r="AV99" s="14" t="s">
        <v>140</v>
      </c>
      <c r="AW99" s="14" t="s">
        <v>41</v>
      </c>
      <c r="AX99" s="14" t="s">
        <v>89</v>
      </c>
      <c r="AY99" s="217" t="s">
        <v>133</v>
      </c>
    </row>
    <row r="100" spans="1:65" s="2" customFormat="1" ht="16.5" customHeight="1">
      <c r="A100" s="37"/>
      <c r="B100" s="38"/>
      <c r="C100" s="176" t="s">
        <v>156</v>
      </c>
      <c r="D100" s="176" t="s">
        <v>135</v>
      </c>
      <c r="E100" s="177" t="s">
        <v>1340</v>
      </c>
      <c r="F100" s="178" t="s">
        <v>1341</v>
      </c>
      <c r="G100" s="179" t="s">
        <v>193</v>
      </c>
      <c r="H100" s="180">
        <v>20.6</v>
      </c>
      <c r="I100" s="181"/>
      <c r="J100" s="182">
        <f>ROUND(I100*H100,2)</f>
        <v>0</v>
      </c>
      <c r="K100" s="178" t="s">
        <v>139</v>
      </c>
      <c r="L100" s="42"/>
      <c r="M100" s="183" t="s">
        <v>35</v>
      </c>
      <c r="N100" s="184" t="s">
        <v>52</v>
      </c>
      <c r="O100" s="67"/>
      <c r="P100" s="185">
        <f>O100*H100</f>
        <v>0</v>
      </c>
      <c r="Q100" s="185">
        <v>0</v>
      </c>
      <c r="R100" s="185">
        <f>Q100*H100</f>
        <v>0</v>
      </c>
      <c r="S100" s="185">
        <v>0.28999999999999998</v>
      </c>
      <c r="T100" s="186">
        <f>S100*H100</f>
        <v>5.9740000000000002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7" t="s">
        <v>140</v>
      </c>
      <c r="AT100" s="187" t="s">
        <v>135</v>
      </c>
      <c r="AU100" s="187" t="s">
        <v>91</v>
      </c>
      <c r="AY100" s="19" t="s">
        <v>133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9" t="s">
        <v>89</v>
      </c>
      <c r="BK100" s="188">
        <f>ROUND(I100*H100,2)</f>
        <v>0</v>
      </c>
      <c r="BL100" s="19" t="s">
        <v>140</v>
      </c>
      <c r="BM100" s="187" t="s">
        <v>175</v>
      </c>
    </row>
    <row r="101" spans="1:65" s="2" customFormat="1">
      <c r="A101" s="37"/>
      <c r="B101" s="38"/>
      <c r="C101" s="39"/>
      <c r="D101" s="189" t="s">
        <v>142</v>
      </c>
      <c r="E101" s="39"/>
      <c r="F101" s="190" t="s">
        <v>1341</v>
      </c>
      <c r="G101" s="39"/>
      <c r="H101" s="39"/>
      <c r="I101" s="191"/>
      <c r="J101" s="39"/>
      <c r="K101" s="39"/>
      <c r="L101" s="42"/>
      <c r="M101" s="192"/>
      <c r="N101" s="193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9" t="s">
        <v>142</v>
      </c>
      <c r="AU101" s="19" t="s">
        <v>91</v>
      </c>
    </row>
    <row r="102" spans="1:65" s="13" customFormat="1">
      <c r="B102" s="196"/>
      <c r="C102" s="197"/>
      <c r="D102" s="189" t="s">
        <v>146</v>
      </c>
      <c r="E102" s="198" t="s">
        <v>35</v>
      </c>
      <c r="F102" s="199" t="s">
        <v>1342</v>
      </c>
      <c r="G102" s="197"/>
      <c r="H102" s="200">
        <v>6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146</v>
      </c>
      <c r="AU102" s="206" t="s">
        <v>91</v>
      </c>
      <c r="AV102" s="13" t="s">
        <v>91</v>
      </c>
      <c r="AW102" s="13" t="s">
        <v>41</v>
      </c>
      <c r="AX102" s="13" t="s">
        <v>81</v>
      </c>
      <c r="AY102" s="206" t="s">
        <v>133</v>
      </c>
    </row>
    <row r="103" spans="1:65" s="13" customFormat="1">
      <c r="B103" s="196"/>
      <c r="C103" s="197"/>
      <c r="D103" s="189" t="s">
        <v>146</v>
      </c>
      <c r="E103" s="198" t="s">
        <v>35</v>
      </c>
      <c r="F103" s="199" t="s">
        <v>1343</v>
      </c>
      <c r="G103" s="197"/>
      <c r="H103" s="200">
        <v>14.6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146</v>
      </c>
      <c r="AU103" s="206" t="s">
        <v>91</v>
      </c>
      <c r="AV103" s="13" t="s">
        <v>91</v>
      </c>
      <c r="AW103" s="13" t="s">
        <v>41</v>
      </c>
      <c r="AX103" s="13" t="s">
        <v>81</v>
      </c>
      <c r="AY103" s="206" t="s">
        <v>133</v>
      </c>
    </row>
    <row r="104" spans="1:65" s="14" customFormat="1">
      <c r="B104" s="207"/>
      <c r="C104" s="208"/>
      <c r="D104" s="189" t="s">
        <v>146</v>
      </c>
      <c r="E104" s="209" t="s">
        <v>35</v>
      </c>
      <c r="F104" s="210" t="s">
        <v>148</v>
      </c>
      <c r="G104" s="208"/>
      <c r="H104" s="211">
        <v>20.6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146</v>
      </c>
      <c r="AU104" s="217" t="s">
        <v>91</v>
      </c>
      <c r="AV104" s="14" t="s">
        <v>140</v>
      </c>
      <c r="AW104" s="14" t="s">
        <v>41</v>
      </c>
      <c r="AX104" s="14" t="s">
        <v>89</v>
      </c>
      <c r="AY104" s="217" t="s">
        <v>133</v>
      </c>
    </row>
    <row r="105" spans="1:65" s="2" customFormat="1" ht="24.15" customHeight="1">
      <c r="A105" s="37"/>
      <c r="B105" s="38"/>
      <c r="C105" s="176" t="s">
        <v>140</v>
      </c>
      <c r="D105" s="176" t="s">
        <v>135</v>
      </c>
      <c r="E105" s="177" t="s">
        <v>232</v>
      </c>
      <c r="F105" s="178" t="s">
        <v>233</v>
      </c>
      <c r="G105" s="179" t="s">
        <v>193</v>
      </c>
      <c r="H105" s="180">
        <v>7.3</v>
      </c>
      <c r="I105" s="181"/>
      <c r="J105" s="182">
        <f>ROUND(I105*H105,2)</f>
        <v>0</v>
      </c>
      <c r="K105" s="178" t="s">
        <v>139</v>
      </c>
      <c r="L105" s="42"/>
      <c r="M105" s="183" t="s">
        <v>35</v>
      </c>
      <c r="N105" s="184" t="s">
        <v>52</v>
      </c>
      <c r="O105" s="67"/>
      <c r="P105" s="185">
        <f>O105*H105</f>
        <v>0</v>
      </c>
      <c r="Q105" s="185">
        <v>3.6900000000000002E-2</v>
      </c>
      <c r="R105" s="185">
        <f>Q105*H105</f>
        <v>0.26937</v>
      </c>
      <c r="S105" s="185">
        <v>0</v>
      </c>
      <c r="T105" s="18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7" t="s">
        <v>140</v>
      </c>
      <c r="AT105" s="187" t="s">
        <v>135</v>
      </c>
      <c r="AU105" s="187" t="s">
        <v>91</v>
      </c>
      <c r="AY105" s="19" t="s">
        <v>133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9" t="s">
        <v>89</v>
      </c>
      <c r="BK105" s="188">
        <f>ROUND(I105*H105,2)</f>
        <v>0</v>
      </c>
      <c r="BL105" s="19" t="s">
        <v>140</v>
      </c>
      <c r="BM105" s="187" t="s">
        <v>184</v>
      </c>
    </row>
    <row r="106" spans="1:65" s="2" customFormat="1" ht="19.2">
      <c r="A106" s="37"/>
      <c r="B106" s="38"/>
      <c r="C106" s="39"/>
      <c r="D106" s="189" t="s">
        <v>142</v>
      </c>
      <c r="E106" s="39"/>
      <c r="F106" s="190" t="s">
        <v>233</v>
      </c>
      <c r="G106" s="39"/>
      <c r="H106" s="39"/>
      <c r="I106" s="191"/>
      <c r="J106" s="39"/>
      <c r="K106" s="39"/>
      <c r="L106" s="42"/>
      <c r="M106" s="192"/>
      <c r="N106" s="193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9" t="s">
        <v>142</v>
      </c>
      <c r="AU106" s="19" t="s">
        <v>91</v>
      </c>
    </row>
    <row r="107" spans="1:65" s="13" customFormat="1">
      <c r="B107" s="196"/>
      <c r="C107" s="197"/>
      <c r="D107" s="189" t="s">
        <v>146</v>
      </c>
      <c r="E107" s="198" t="s">
        <v>35</v>
      </c>
      <c r="F107" s="199" t="s">
        <v>1344</v>
      </c>
      <c r="G107" s="197"/>
      <c r="H107" s="200">
        <v>3.5</v>
      </c>
      <c r="I107" s="201"/>
      <c r="J107" s="197"/>
      <c r="K107" s="197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146</v>
      </c>
      <c r="AU107" s="206" t="s">
        <v>91</v>
      </c>
      <c r="AV107" s="13" t="s">
        <v>91</v>
      </c>
      <c r="AW107" s="13" t="s">
        <v>41</v>
      </c>
      <c r="AX107" s="13" t="s">
        <v>81</v>
      </c>
      <c r="AY107" s="206" t="s">
        <v>133</v>
      </c>
    </row>
    <row r="108" spans="1:65" s="13" customFormat="1">
      <c r="B108" s="196"/>
      <c r="C108" s="197"/>
      <c r="D108" s="189" t="s">
        <v>146</v>
      </c>
      <c r="E108" s="198" t="s">
        <v>35</v>
      </c>
      <c r="F108" s="199" t="s">
        <v>1345</v>
      </c>
      <c r="G108" s="197"/>
      <c r="H108" s="200">
        <v>3.8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146</v>
      </c>
      <c r="AU108" s="206" t="s">
        <v>91</v>
      </c>
      <c r="AV108" s="13" t="s">
        <v>91</v>
      </c>
      <c r="AW108" s="13" t="s">
        <v>41</v>
      </c>
      <c r="AX108" s="13" t="s">
        <v>81</v>
      </c>
      <c r="AY108" s="206" t="s">
        <v>133</v>
      </c>
    </row>
    <row r="109" spans="1:65" s="14" customFormat="1">
      <c r="B109" s="207"/>
      <c r="C109" s="208"/>
      <c r="D109" s="189" t="s">
        <v>146</v>
      </c>
      <c r="E109" s="209" t="s">
        <v>35</v>
      </c>
      <c r="F109" s="210" t="s">
        <v>148</v>
      </c>
      <c r="G109" s="208"/>
      <c r="H109" s="211">
        <v>7.3</v>
      </c>
      <c r="I109" s="212"/>
      <c r="J109" s="208"/>
      <c r="K109" s="208"/>
      <c r="L109" s="213"/>
      <c r="M109" s="214"/>
      <c r="N109" s="215"/>
      <c r="O109" s="215"/>
      <c r="P109" s="215"/>
      <c r="Q109" s="215"/>
      <c r="R109" s="215"/>
      <c r="S109" s="215"/>
      <c r="T109" s="216"/>
      <c r="AT109" s="217" t="s">
        <v>146</v>
      </c>
      <c r="AU109" s="217" t="s">
        <v>91</v>
      </c>
      <c r="AV109" s="14" t="s">
        <v>140</v>
      </c>
      <c r="AW109" s="14" t="s">
        <v>41</v>
      </c>
      <c r="AX109" s="14" t="s">
        <v>89</v>
      </c>
      <c r="AY109" s="217" t="s">
        <v>133</v>
      </c>
    </row>
    <row r="110" spans="1:65" s="2" customFormat="1" ht="24.15" customHeight="1">
      <c r="A110" s="37"/>
      <c r="B110" s="38"/>
      <c r="C110" s="176" t="s">
        <v>168</v>
      </c>
      <c r="D110" s="176" t="s">
        <v>135</v>
      </c>
      <c r="E110" s="177" t="s">
        <v>246</v>
      </c>
      <c r="F110" s="178" t="s">
        <v>247</v>
      </c>
      <c r="G110" s="179" t="s">
        <v>248</v>
      </c>
      <c r="H110" s="180">
        <v>10.95</v>
      </c>
      <c r="I110" s="181"/>
      <c r="J110" s="182">
        <f>ROUND(I110*H110,2)</f>
        <v>0</v>
      </c>
      <c r="K110" s="178" t="s">
        <v>139</v>
      </c>
      <c r="L110" s="42"/>
      <c r="M110" s="183" t="s">
        <v>35</v>
      </c>
      <c r="N110" s="184" t="s">
        <v>52</v>
      </c>
      <c r="O110" s="67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7" t="s">
        <v>140</v>
      </c>
      <c r="AT110" s="187" t="s">
        <v>135</v>
      </c>
      <c r="AU110" s="187" t="s">
        <v>91</v>
      </c>
      <c r="AY110" s="19" t="s">
        <v>133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9" t="s">
        <v>89</v>
      </c>
      <c r="BK110" s="188">
        <f>ROUND(I110*H110,2)</f>
        <v>0</v>
      </c>
      <c r="BL110" s="19" t="s">
        <v>140</v>
      </c>
      <c r="BM110" s="187" t="s">
        <v>1346</v>
      </c>
    </row>
    <row r="111" spans="1:65" s="2" customFormat="1" ht="19.2">
      <c r="A111" s="37"/>
      <c r="B111" s="38"/>
      <c r="C111" s="39"/>
      <c r="D111" s="189" t="s">
        <v>142</v>
      </c>
      <c r="E111" s="39"/>
      <c r="F111" s="190" t="s">
        <v>250</v>
      </c>
      <c r="G111" s="39"/>
      <c r="H111" s="39"/>
      <c r="I111" s="191"/>
      <c r="J111" s="39"/>
      <c r="K111" s="39"/>
      <c r="L111" s="42"/>
      <c r="M111" s="192"/>
      <c r="N111" s="193"/>
      <c r="O111" s="67"/>
      <c r="P111" s="67"/>
      <c r="Q111" s="67"/>
      <c r="R111" s="67"/>
      <c r="S111" s="67"/>
      <c r="T111" s="6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9" t="s">
        <v>142</v>
      </c>
      <c r="AU111" s="19" t="s">
        <v>91</v>
      </c>
    </row>
    <row r="112" spans="1:65" s="2" customFormat="1">
      <c r="A112" s="37"/>
      <c r="B112" s="38"/>
      <c r="C112" s="39"/>
      <c r="D112" s="194" t="s">
        <v>144</v>
      </c>
      <c r="E112" s="39"/>
      <c r="F112" s="195" t="s">
        <v>251</v>
      </c>
      <c r="G112" s="39"/>
      <c r="H112" s="39"/>
      <c r="I112" s="191"/>
      <c r="J112" s="39"/>
      <c r="K112" s="39"/>
      <c r="L112" s="42"/>
      <c r="M112" s="192"/>
      <c r="N112" s="193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9" t="s">
        <v>144</v>
      </c>
      <c r="AU112" s="19" t="s">
        <v>91</v>
      </c>
    </row>
    <row r="113" spans="1:65" s="13" customFormat="1">
      <c r="B113" s="196"/>
      <c r="C113" s="197"/>
      <c r="D113" s="189" t="s">
        <v>146</v>
      </c>
      <c r="E113" s="198" t="s">
        <v>35</v>
      </c>
      <c r="F113" s="199" t="s">
        <v>1347</v>
      </c>
      <c r="G113" s="197"/>
      <c r="H113" s="200">
        <v>5.25</v>
      </c>
      <c r="I113" s="201"/>
      <c r="J113" s="197"/>
      <c r="K113" s="197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146</v>
      </c>
      <c r="AU113" s="206" t="s">
        <v>91</v>
      </c>
      <c r="AV113" s="13" t="s">
        <v>91</v>
      </c>
      <c r="AW113" s="13" t="s">
        <v>41</v>
      </c>
      <c r="AX113" s="13" t="s">
        <v>81</v>
      </c>
      <c r="AY113" s="206" t="s">
        <v>133</v>
      </c>
    </row>
    <row r="114" spans="1:65" s="13" customFormat="1">
      <c r="B114" s="196"/>
      <c r="C114" s="197"/>
      <c r="D114" s="189" t="s">
        <v>146</v>
      </c>
      <c r="E114" s="198" t="s">
        <v>35</v>
      </c>
      <c r="F114" s="199" t="s">
        <v>1348</v>
      </c>
      <c r="G114" s="197"/>
      <c r="H114" s="200">
        <v>5.7</v>
      </c>
      <c r="I114" s="201"/>
      <c r="J114" s="197"/>
      <c r="K114" s="197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146</v>
      </c>
      <c r="AU114" s="206" t="s">
        <v>91</v>
      </c>
      <c r="AV114" s="13" t="s">
        <v>91</v>
      </c>
      <c r="AW114" s="13" t="s">
        <v>41</v>
      </c>
      <c r="AX114" s="13" t="s">
        <v>81</v>
      </c>
      <c r="AY114" s="206" t="s">
        <v>133</v>
      </c>
    </row>
    <row r="115" spans="1:65" s="14" customFormat="1">
      <c r="B115" s="207"/>
      <c r="C115" s="208"/>
      <c r="D115" s="189" t="s">
        <v>146</v>
      </c>
      <c r="E115" s="209" t="s">
        <v>35</v>
      </c>
      <c r="F115" s="210" t="s">
        <v>148</v>
      </c>
      <c r="G115" s="208"/>
      <c r="H115" s="211">
        <v>10.95</v>
      </c>
      <c r="I115" s="212"/>
      <c r="J115" s="208"/>
      <c r="K115" s="208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146</v>
      </c>
      <c r="AU115" s="217" t="s">
        <v>91</v>
      </c>
      <c r="AV115" s="14" t="s">
        <v>140</v>
      </c>
      <c r="AW115" s="14" t="s">
        <v>41</v>
      </c>
      <c r="AX115" s="14" t="s">
        <v>89</v>
      </c>
      <c r="AY115" s="217" t="s">
        <v>133</v>
      </c>
    </row>
    <row r="116" spans="1:65" s="2" customFormat="1" ht="24.15" customHeight="1">
      <c r="A116" s="37"/>
      <c r="B116" s="38"/>
      <c r="C116" s="176" t="s">
        <v>175</v>
      </c>
      <c r="D116" s="176" t="s">
        <v>135</v>
      </c>
      <c r="E116" s="177" t="s">
        <v>1349</v>
      </c>
      <c r="F116" s="178" t="s">
        <v>1350</v>
      </c>
      <c r="G116" s="179" t="s">
        <v>248</v>
      </c>
      <c r="H116" s="180">
        <v>18.613</v>
      </c>
      <c r="I116" s="181"/>
      <c r="J116" s="182">
        <f>ROUND(I116*H116,2)</f>
        <v>0</v>
      </c>
      <c r="K116" s="178" t="s">
        <v>139</v>
      </c>
      <c r="L116" s="42"/>
      <c r="M116" s="183" t="s">
        <v>35</v>
      </c>
      <c r="N116" s="184" t="s">
        <v>52</v>
      </c>
      <c r="O116" s="67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7" t="s">
        <v>140</v>
      </c>
      <c r="AT116" s="187" t="s">
        <v>135</v>
      </c>
      <c r="AU116" s="187" t="s">
        <v>91</v>
      </c>
      <c r="AY116" s="19" t="s">
        <v>133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9" t="s">
        <v>89</v>
      </c>
      <c r="BK116" s="188">
        <f>ROUND(I116*H116,2)</f>
        <v>0</v>
      </c>
      <c r="BL116" s="19" t="s">
        <v>140</v>
      </c>
      <c r="BM116" s="187" t="s">
        <v>1351</v>
      </c>
    </row>
    <row r="117" spans="1:65" s="2" customFormat="1" ht="28.8">
      <c r="A117" s="37"/>
      <c r="B117" s="38"/>
      <c r="C117" s="39"/>
      <c r="D117" s="189" t="s">
        <v>142</v>
      </c>
      <c r="E117" s="39"/>
      <c r="F117" s="190" t="s">
        <v>1352</v>
      </c>
      <c r="G117" s="39"/>
      <c r="H117" s="39"/>
      <c r="I117" s="191"/>
      <c r="J117" s="39"/>
      <c r="K117" s="39"/>
      <c r="L117" s="42"/>
      <c r="M117" s="192"/>
      <c r="N117" s="193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9" t="s">
        <v>142</v>
      </c>
      <c r="AU117" s="19" t="s">
        <v>91</v>
      </c>
    </row>
    <row r="118" spans="1:65" s="2" customFormat="1">
      <c r="A118" s="37"/>
      <c r="B118" s="38"/>
      <c r="C118" s="39"/>
      <c r="D118" s="194" t="s">
        <v>144</v>
      </c>
      <c r="E118" s="39"/>
      <c r="F118" s="195" t="s">
        <v>1353</v>
      </c>
      <c r="G118" s="39"/>
      <c r="H118" s="39"/>
      <c r="I118" s="191"/>
      <c r="J118" s="39"/>
      <c r="K118" s="39"/>
      <c r="L118" s="42"/>
      <c r="M118" s="192"/>
      <c r="N118" s="193"/>
      <c r="O118" s="67"/>
      <c r="P118" s="67"/>
      <c r="Q118" s="67"/>
      <c r="R118" s="67"/>
      <c r="S118" s="67"/>
      <c r="T118" s="68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9" t="s">
        <v>144</v>
      </c>
      <c r="AU118" s="19" t="s">
        <v>91</v>
      </c>
    </row>
    <row r="119" spans="1:65" s="13" customFormat="1" ht="20.399999999999999">
      <c r="B119" s="196"/>
      <c r="C119" s="197"/>
      <c r="D119" s="189" t="s">
        <v>146</v>
      </c>
      <c r="E119" s="198" t="s">
        <v>35</v>
      </c>
      <c r="F119" s="199" t="s">
        <v>1354</v>
      </c>
      <c r="G119" s="197"/>
      <c r="H119" s="200">
        <v>17.100000000000001</v>
      </c>
      <c r="I119" s="201"/>
      <c r="J119" s="197"/>
      <c r="K119" s="197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146</v>
      </c>
      <c r="AU119" s="206" t="s">
        <v>91</v>
      </c>
      <c r="AV119" s="13" t="s">
        <v>91</v>
      </c>
      <c r="AW119" s="13" t="s">
        <v>41</v>
      </c>
      <c r="AX119" s="13" t="s">
        <v>81</v>
      </c>
      <c r="AY119" s="206" t="s">
        <v>133</v>
      </c>
    </row>
    <row r="120" spans="1:65" s="13" customFormat="1" ht="20.399999999999999">
      <c r="B120" s="196"/>
      <c r="C120" s="197"/>
      <c r="D120" s="189" t="s">
        <v>146</v>
      </c>
      <c r="E120" s="198" t="s">
        <v>35</v>
      </c>
      <c r="F120" s="199" t="s">
        <v>1355</v>
      </c>
      <c r="G120" s="197"/>
      <c r="H120" s="200">
        <v>20.125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146</v>
      </c>
      <c r="AU120" s="206" t="s">
        <v>91</v>
      </c>
      <c r="AV120" s="13" t="s">
        <v>91</v>
      </c>
      <c r="AW120" s="13" t="s">
        <v>41</v>
      </c>
      <c r="AX120" s="13" t="s">
        <v>81</v>
      </c>
      <c r="AY120" s="206" t="s">
        <v>133</v>
      </c>
    </row>
    <row r="121" spans="1:65" s="14" customFormat="1">
      <c r="B121" s="207"/>
      <c r="C121" s="208"/>
      <c r="D121" s="189" t="s">
        <v>146</v>
      </c>
      <c r="E121" s="209" t="s">
        <v>35</v>
      </c>
      <c r="F121" s="210" t="s">
        <v>148</v>
      </c>
      <c r="G121" s="208"/>
      <c r="H121" s="211">
        <v>37.225000000000001</v>
      </c>
      <c r="I121" s="212"/>
      <c r="J121" s="208"/>
      <c r="K121" s="208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146</v>
      </c>
      <c r="AU121" s="217" t="s">
        <v>91</v>
      </c>
      <c r="AV121" s="14" t="s">
        <v>140</v>
      </c>
      <c r="AW121" s="14" t="s">
        <v>41</v>
      </c>
      <c r="AX121" s="14" t="s">
        <v>81</v>
      </c>
      <c r="AY121" s="217" t="s">
        <v>133</v>
      </c>
    </row>
    <row r="122" spans="1:65" s="13" customFormat="1">
      <c r="B122" s="196"/>
      <c r="C122" s="197"/>
      <c r="D122" s="189" t="s">
        <v>146</v>
      </c>
      <c r="E122" s="198" t="s">
        <v>35</v>
      </c>
      <c r="F122" s="199" t="s">
        <v>1356</v>
      </c>
      <c r="G122" s="197"/>
      <c r="H122" s="200">
        <v>18.613</v>
      </c>
      <c r="I122" s="201"/>
      <c r="J122" s="197"/>
      <c r="K122" s="197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146</v>
      </c>
      <c r="AU122" s="206" t="s">
        <v>91</v>
      </c>
      <c r="AV122" s="13" t="s">
        <v>91</v>
      </c>
      <c r="AW122" s="13" t="s">
        <v>41</v>
      </c>
      <c r="AX122" s="13" t="s">
        <v>81</v>
      </c>
      <c r="AY122" s="206" t="s">
        <v>133</v>
      </c>
    </row>
    <row r="123" spans="1:65" s="14" customFormat="1">
      <c r="B123" s="207"/>
      <c r="C123" s="208"/>
      <c r="D123" s="189" t="s">
        <v>146</v>
      </c>
      <c r="E123" s="209" t="s">
        <v>35</v>
      </c>
      <c r="F123" s="210" t="s">
        <v>148</v>
      </c>
      <c r="G123" s="208"/>
      <c r="H123" s="211">
        <v>18.613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146</v>
      </c>
      <c r="AU123" s="217" t="s">
        <v>91</v>
      </c>
      <c r="AV123" s="14" t="s">
        <v>140</v>
      </c>
      <c r="AW123" s="14" t="s">
        <v>41</v>
      </c>
      <c r="AX123" s="14" t="s">
        <v>89</v>
      </c>
      <c r="AY123" s="217" t="s">
        <v>133</v>
      </c>
    </row>
    <row r="124" spans="1:65" s="2" customFormat="1" ht="33" customHeight="1">
      <c r="A124" s="37"/>
      <c r="B124" s="38"/>
      <c r="C124" s="176" t="s">
        <v>179</v>
      </c>
      <c r="D124" s="176" t="s">
        <v>135</v>
      </c>
      <c r="E124" s="177" t="s">
        <v>1357</v>
      </c>
      <c r="F124" s="178" t="s">
        <v>1358</v>
      </c>
      <c r="G124" s="179" t="s">
        <v>248</v>
      </c>
      <c r="H124" s="180">
        <v>18.613</v>
      </c>
      <c r="I124" s="181"/>
      <c r="J124" s="182">
        <f>ROUND(I124*H124,2)</f>
        <v>0</v>
      </c>
      <c r="K124" s="178" t="s">
        <v>139</v>
      </c>
      <c r="L124" s="42"/>
      <c r="M124" s="183" t="s">
        <v>35</v>
      </c>
      <c r="N124" s="184" t="s">
        <v>52</v>
      </c>
      <c r="O124" s="67"/>
      <c r="P124" s="185">
        <f>O124*H124</f>
        <v>0</v>
      </c>
      <c r="Q124" s="185">
        <v>0</v>
      </c>
      <c r="R124" s="185">
        <f>Q124*H124</f>
        <v>0</v>
      </c>
      <c r="S124" s="185">
        <v>0</v>
      </c>
      <c r="T124" s="18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7" t="s">
        <v>140</v>
      </c>
      <c r="AT124" s="187" t="s">
        <v>135</v>
      </c>
      <c r="AU124" s="187" t="s">
        <v>91</v>
      </c>
      <c r="AY124" s="19" t="s">
        <v>133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9" t="s">
        <v>89</v>
      </c>
      <c r="BK124" s="188">
        <f>ROUND(I124*H124,2)</f>
        <v>0</v>
      </c>
      <c r="BL124" s="19" t="s">
        <v>140</v>
      </c>
      <c r="BM124" s="187" t="s">
        <v>1359</v>
      </c>
    </row>
    <row r="125" spans="1:65" s="2" customFormat="1" ht="28.8">
      <c r="A125" s="37"/>
      <c r="B125" s="38"/>
      <c r="C125" s="39"/>
      <c r="D125" s="189" t="s">
        <v>142</v>
      </c>
      <c r="E125" s="39"/>
      <c r="F125" s="190" t="s">
        <v>1360</v>
      </c>
      <c r="G125" s="39"/>
      <c r="H125" s="39"/>
      <c r="I125" s="191"/>
      <c r="J125" s="39"/>
      <c r="K125" s="39"/>
      <c r="L125" s="42"/>
      <c r="M125" s="192"/>
      <c r="N125" s="193"/>
      <c r="O125" s="67"/>
      <c r="P125" s="67"/>
      <c r="Q125" s="67"/>
      <c r="R125" s="67"/>
      <c r="S125" s="67"/>
      <c r="T125" s="68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9" t="s">
        <v>142</v>
      </c>
      <c r="AU125" s="19" t="s">
        <v>91</v>
      </c>
    </row>
    <row r="126" spans="1:65" s="2" customFormat="1">
      <c r="A126" s="37"/>
      <c r="B126" s="38"/>
      <c r="C126" s="39"/>
      <c r="D126" s="194" t="s">
        <v>144</v>
      </c>
      <c r="E126" s="39"/>
      <c r="F126" s="195" t="s">
        <v>1361</v>
      </c>
      <c r="G126" s="39"/>
      <c r="H126" s="39"/>
      <c r="I126" s="191"/>
      <c r="J126" s="39"/>
      <c r="K126" s="39"/>
      <c r="L126" s="42"/>
      <c r="M126" s="192"/>
      <c r="N126" s="193"/>
      <c r="O126" s="67"/>
      <c r="P126" s="67"/>
      <c r="Q126" s="67"/>
      <c r="R126" s="67"/>
      <c r="S126" s="67"/>
      <c r="T126" s="68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9" t="s">
        <v>144</v>
      </c>
      <c r="AU126" s="19" t="s">
        <v>91</v>
      </c>
    </row>
    <row r="127" spans="1:65" s="13" customFormat="1">
      <c r="B127" s="196"/>
      <c r="C127" s="197"/>
      <c r="D127" s="189" t="s">
        <v>146</v>
      </c>
      <c r="E127" s="198" t="s">
        <v>35</v>
      </c>
      <c r="F127" s="199" t="s">
        <v>1362</v>
      </c>
      <c r="G127" s="197"/>
      <c r="H127" s="200">
        <v>18.613</v>
      </c>
      <c r="I127" s="201"/>
      <c r="J127" s="197"/>
      <c r="K127" s="197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146</v>
      </c>
      <c r="AU127" s="206" t="s">
        <v>91</v>
      </c>
      <c r="AV127" s="13" t="s">
        <v>91</v>
      </c>
      <c r="AW127" s="13" t="s">
        <v>41</v>
      </c>
      <c r="AX127" s="13" t="s">
        <v>81</v>
      </c>
      <c r="AY127" s="206" t="s">
        <v>133</v>
      </c>
    </row>
    <row r="128" spans="1:65" s="14" customFormat="1">
      <c r="B128" s="207"/>
      <c r="C128" s="208"/>
      <c r="D128" s="189" t="s">
        <v>146</v>
      </c>
      <c r="E128" s="209" t="s">
        <v>35</v>
      </c>
      <c r="F128" s="210" t="s">
        <v>148</v>
      </c>
      <c r="G128" s="208"/>
      <c r="H128" s="211">
        <v>18.613</v>
      </c>
      <c r="I128" s="212"/>
      <c r="J128" s="208"/>
      <c r="K128" s="208"/>
      <c r="L128" s="213"/>
      <c r="M128" s="214"/>
      <c r="N128" s="215"/>
      <c r="O128" s="215"/>
      <c r="P128" s="215"/>
      <c r="Q128" s="215"/>
      <c r="R128" s="215"/>
      <c r="S128" s="215"/>
      <c r="T128" s="216"/>
      <c r="AT128" s="217" t="s">
        <v>146</v>
      </c>
      <c r="AU128" s="217" t="s">
        <v>91</v>
      </c>
      <c r="AV128" s="14" t="s">
        <v>140</v>
      </c>
      <c r="AW128" s="14" t="s">
        <v>41</v>
      </c>
      <c r="AX128" s="14" t="s">
        <v>89</v>
      </c>
      <c r="AY128" s="217" t="s">
        <v>133</v>
      </c>
    </row>
    <row r="129" spans="1:65" s="2" customFormat="1" ht="21.75" customHeight="1">
      <c r="A129" s="37"/>
      <c r="B129" s="38"/>
      <c r="C129" s="176" t="s">
        <v>184</v>
      </c>
      <c r="D129" s="176" t="s">
        <v>135</v>
      </c>
      <c r="E129" s="177" t="s">
        <v>1363</v>
      </c>
      <c r="F129" s="178" t="s">
        <v>1364</v>
      </c>
      <c r="G129" s="179" t="s">
        <v>151</v>
      </c>
      <c r="H129" s="180">
        <v>98.4</v>
      </c>
      <c r="I129" s="181"/>
      <c r="J129" s="182">
        <f>ROUND(I129*H129,2)</f>
        <v>0</v>
      </c>
      <c r="K129" s="178" t="s">
        <v>139</v>
      </c>
      <c r="L129" s="42"/>
      <c r="M129" s="183" t="s">
        <v>35</v>
      </c>
      <c r="N129" s="184" t="s">
        <v>52</v>
      </c>
      <c r="O129" s="67"/>
      <c r="P129" s="185">
        <f>O129*H129</f>
        <v>0</v>
      </c>
      <c r="Q129" s="185">
        <v>6.9999999999999999E-4</v>
      </c>
      <c r="R129" s="185">
        <f>Q129*H129</f>
        <v>6.8879999999999997E-2</v>
      </c>
      <c r="S129" s="185">
        <v>0</v>
      </c>
      <c r="T129" s="18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7" t="s">
        <v>140</v>
      </c>
      <c r="AT129" s="187" t="s">
        <v>135</v>
      </c>
      <c r="AU129" s="187" t="s">
        <v>91</v>
      </c>
      <c r="AY129" s="19" t="s">
        <v>133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9" t="s">
        <v>89</v>
      </c>
      <c r="BK129" s="188">
        <f>ROUND(I129*H129,2)</f>
        <v>0</v>
      </c>
      <c r="BL129" s="19" t="s">
        <v>140</v>
      </c>
      <c r="BM129" s="187" t="s">
        <v>194</v>
      </c>
    </row>
    <row r="130" spans="1:65" s="2" customFormat="1">
      <c r="A130" s="37"/>
      <c r="B130" s="38"/>
      <c r="C130" s="39"/>
      <c r="D130" s="189" t="s">
        <v>142</v>
      </c>
      <c r="E130" s="39"/>
      <c r="F130" s="190" t="s">
        <v>1364</v>
      </c>
      <c r="G130" s="39"/>
      <c r="H130" s="39"/>
      <c r="I130" s="191"/>
      <c r="J130" s="39"/>
      <c r="K130" s="39"/>
      <c r="L130" s="42"/>
      <c r="M130" s="192"/>
      <c r="N130" s="193"/>
      <c r="O130" s="67"/>
      <c r="P130" s="67"/>
      <c r="Q130" s="67"/>
      <c r="R130" s="67"/>
      <c r="S130" s="67"/>
      <c r="T130" s="68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9" t="s">
        <v>142</v>
      </c>
      <c r="AU130" s="19" t="s">
        <v>91</v>
      </c>
    </row>
    <row r="131" spans="1:65" s="13" customFormat="1">
      <c r="B131" s="196"/>
      <c r="C131" s="197"/>
      <c r="D131" s="189" t="s">
        <v>146</v>
      </c>
      <c r="E131" s="198" t="s">
        <v>35</v>
      </c>
      <c r="F131" s="199" t="s">
        <v>1365</v>
      </c>
      <c r="G131" s="197"/>
      <c r="H131" s="200">
        <v>43.2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146</v>
      </c>
      <c r="AU131" s="206" t="s">
        <v>91</v>
      </c>
      <c r="AV131" s="13" t="s">
        <v>91</v>
      </c>
      <c r="AW131" s="13" t="s">
        <v>41</v>
      </c>
      <c r="AX131" s="13" t="s">
        <v>81</v>
      </c>
      <c r="AY131" s="206" t="s">
        <v>133</v>
      </c>
    </row>
    <row r="132" spans="1:65" s="13" customFormat="1">
      <c r="B132" s="196"/>
      <c r="C132" s="197"/>
      <c r="D132" s="189" t="s">
        <v>146</v>
      </c>
      <c r="E132" s="198" t="s">
        <v>35</v>
      </c>
      <c r="F132" s="199" t="s">
        <v>1366</v>
      </c>
      <c r="G132" s="197"/>
      <c r="H132" s="200">
        <v>55.2</v>
      </c>
      <c r="I132" s="201"/>
      <c r="J132" s="197"/>
      <c r="K132" s="197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146</v>
      </c>
      <c r="AU132" s="206" t="s">
        <v>91</v>
      </c>
      <c r="AV132" s="13" t="s">
        <v>91</v>
      </c>
      <c r="AW132" s="13" t="s">
        <v>41</v>
      </c>
      <c r="AX132" s="13" t="s">
        <v>81</v>
      </c>
      <c r="AY132" s="206" t="s">
        <v>133</v>
      </c>
    </row>
    <row r="133" spans="1:65" s="14" customFormat="1">
      <c r="B133" s="207"/>
      <c r="C133" s="208"/>
      <c r="D133" s="189" t="s">
        <v>146</v>
      </c>
      <c r="E133" s="209" t="s">
        <v>35</v>
      </c>
      <c r="F133" s="210" t="s">
        <v>148</v>
      </c>
      <c r="G133" s="208"/>
      <c r="H133" s="211">
        <v>98.4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146</v>
      </c>
      <c r="AU133" s="217" t="s">
        <v>91</v>
      </c>
      <c r="AV133" s="14" t="s">
        <v>140</v>
      </c>
      <c r="AW133" s="14" t="s">
        <v>41</v>
      </c>
      <c r="AX133" s="14" t="s">
        <v>89</v>
      </c>
      <c r="AY133" s="217" t="s">
        <v>133</v>
      </c>
    </row>
    <row r="134" spans="1:65" s="2" customFormat="1" ht="16.5" customHeight="1">
      <c r="A134" s="37"/>
      <c r="B134" s="38"/>
      <c r="C134" s="176" t="s">
        <v>190</v>
      </c>
      <c r="D134" s="176" t="s">
        <v>135</v>
      </c>
      <c r="E134" s="177" t="s">
        <v>1367</v>
      </c>
      <c r="F134" s="178" t="s">
        <v>1368</v>
      </c>
      <c r="G134" s="179" t="s">
        <v>151</v>
      </c>
      <c r="H134" s="180">
        <v>98.4</v>
      </c>
      <c r="I134" s="181"/>
      <c r="J134" s="182">
        <f>ROUND(I134*H134,2)</f>
        <v>0</v>
      </c>
      <c r="K134" s="178" t="s">
        <v>139</v>
      </c>
      <c r="L134" s="42"/>
      <c r="M134" s="183" t="s">
        <v>35</v>
      </c>
      <c r="N134" s="184" t="s">
        <v>52</v>
      </c>
      <c r="O134" s="67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7" t="s">
        <v>140</v>
      </c>
      <c r="AT134" s="187" t="s">
        <v>135</v>
      </c>
      <c r="AU134" s="187" t="s">
        <v>91</v>
      </c>
      <c r="AY134" s="19" t="s">
        <v>133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9" t="s">
        <v>89</v>
      </c>
      <c r="BK134" s="188">
        <f>ROUND(I134*H134,2)</f>
        <v>0</v>
      </c>
      <c r="BL134" s="19" t="s">
        <v>140</v>
      </c>
      <c r="BM134" s="187" t="s">
        <v>200</v>
      </c>
    </row>
    <row r="135" spans="1:65" s="2" customFormat="1">
      <c r="A135" s="37"/>
      <c r="B135" s="38"/>
      <c r="C135" s="39"/>
      <c r="D135" s="189" t="s">
        <v>142</v>
      </c>
      <c r="E135" s="39"/>
      <c r="F135" s="190" t="s">
        <v>1368</v>
      </c>
      <c r="G135" s="39"/>
      <c r="H135" s="39"/>
      <c r="I135" s="191"/>
      <c r="J135" s="39"/>
      <c r="K135" s="39"/>
      <c r="L135" s="42"/>
      <c r="M135" s="192"/>
      <c r="N135" s="193"/>
      <c r="O135" s="67"/>
      <c r="P135" s="67"/>
      <c r="Q135" s="67"/>
      <c r="R135" s="67"/>
      <c r="S135" s="67"/>
      <c r="T135" s="68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9" t="s">
        <v>142</v>
      </c>
      <c r="AU135" s="19" t="s">
        <v>91</v>
      </c>
    </row>
    <row r="136" spans="1:65" s="13" customFormat="1">
      <c r="B136" s="196"/>
      <c r="C136" s="197"/>
      <c r="D136" s="189" t="s">
        <v>146</v>
      </c>
      <c r="E136" s="198" t="s">
        <v>35</v>
      </c>
      <c r="F136" s="199" t="s">
        <v>1369</v>
      </c>
      <c r="G136" s="197"/>
      <c r="H136" s="200">
        <v>98.4</v>
      </c>
      <c r="I136" s="201"/>
      <c r="J136" s="197"/>
      <c r="K136" s="197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146</v>
      </c>
      <c r="AU136" s="206" t="s">
        <v>91</v>
      </c>
      <c r="AV136" s="13" t="s">
        <v>91</v>
      </c>
      <c r="AW136" s="13" t="s">
        <v>41</v>
      </c>
      <c r="AX136" s="13" t="s">
        <v>81</v>
      </c>
      <c r="AY136" s="206" t="s">
        <v>133</v>
      </c>
    </row>
    <row r="137" spans="1:65" s="14" customFormat="1">
      <c r="B137" s="207"/>
      <c r="C137" s="208"/>
      <c r="D137" s="189" t="s">
        <v>146</v>
      </c>
      <c r="E137" s="209" t="s">
        <v>35</v>
      </c>
      <c r="F137" s="210" t="s">
        <v>148</v>
      </c>
      <c r="G137" s="208"/>
      <c r="H137" s="211">
        <v>98.4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146</v>
      </c>
      <c r="AU137" s="217" t="s">
        <v>91</v>
      </c>
      <c r="AV137" s="14" t="s">
        <v>140</v>
      </c>
      <c r="AW137" s="14" t="s">
        <v>41</v>
      </c>
      <c r="AX137" s="14" t="s">
        <v>89</v>
      </c>
      <c r="AY137" s="217" t="s">
        <v>133</v>
      </c>
    </row>
    <row r="138" spans="1:65" s="2" customFormat="1" ht="21.75" customHeight="1">
      <c r="A138" s="37"/>
      <c r="B138" s="38"/>
      <c r="C138" s="176" t="s">
        <v>171</v>
      </c>
      <c r="D138" s="176" t="s">
        <v>135</v>
      </c>
      <c r="E138" s="177" t="s">
        <v>1370</v>
      </c>
      <c r="F138" s="178" t="s">
        <v>1371</v>
      </c>
      <c r="G138" s="179" t="s">
        <v>151</v>
      </c>
      <c r="H138" s="180">
        <v>98.4</v>
      </c>
      <c r="I138" s="181"/>
      <c r="J138" s="182">
        <f>ROUND(I138*H138,2)</f>
        <v>0</v>
      </c>
      <c r="K138" s="178" t="s">
        <v>139</v>
      </c>
      <c r="L138" s="42"/>
      <c r="M138" s="183" t="s">
        <v>35</v>
      </c>
      <c r="N138" s="184" t="s">
        <v>52</v>
      </c>
      <c r="O138" s="67"/>
      <c r="P138" s="185">
        <f>O138*H138</f>
        <v>0</v>
      </c>
      <c r="Q138" s="185">
        <v>7.9000000000000001E-4</v>
      </c>
      <c r="R138" s="185">
        <f>Q138*H138</f>
        <v>7.7736E-2</v>
      </c>
      <c r="S138" s="185">
        <v>0</v>
      </c>
      <c r="T138" s="18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7" t="s">
        <v>140</v>
      </c>
      <c r="AT138" s="187" t="s">
        <v>135</v>
      </c>
      <c r="AU138" s="187" t="s">
        <v>91</v>
      </c>
      <c r="AY138" s="19" t="s">
        <v>133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9" t="s">
        <v>89</v>
      </c>
      <c r="BK138" s="188">
        <f>ROUND(I138*H138,2)</f>
        <v>0</v>
      </c>
      <c r="BL138" s="19" t="s">
        <v>140</v>
      </c>
      <c r="BM138" s="187" t="s">
        <v>205</v>
      </c>
    </row>
    <row r="139" spans="1:65" s="2" customFormat="1">
      <c r="A139" s="37"/>
      <c r="B139" s="38"/>
      <c r="C139" s="39"/>
      <c r="D139" s="189" t="s">
        <v>142</v>
      </c>
      <c r="E139" s="39"/>
      <c r="F139" s="190" t="s">
        <v>1371</v>
      </c>
      <c r="G139" s="39"/>
      <c r="H139" s="39"/>
      <c r="I139" s="191"/>
      <c r="J139" s="39"/>
      <c r="K139" s="39"/>
      <c r="L139" s="42"/>
      <c r="M139" s="192"/>
      <c r="N139" s="193"/>
      <c r="O139" s="67"/>
      <c r="P139" s="67"/>
      <c r="Q139" s="67"/>
      <c r="R139" s="67"/>
      <c r="S139" s="67"/>
      <c r="T139" s="68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9" t="s">
        <v>142</v>
      </c>
      <c r="AU139" s="19" t="s">
        <v>91</v>
      </c>
    </row>
    <row r="140" spans="1:65" s="13" customFormat="1">
      <c r="B140" s="196"/>
      <c r="C140" s="197"/>
      <c r="D140" s="189" t="s">
        <v>146</v>
      </c>
      <c r="E140" s="198" t="s">
        <v>35</v>
      </c>
      <c r="F140" s="199" t="s">
        <v>1369</v>
      </c>
      <c r="G140" s="197"/>
      <c r="H140" s="200">
        <v>98.4</v>
      </c>
      <c r="I140" s="201"/>
      <c r="J140" s="197"/>
      <c r="K140" s="197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146</v>
      </c>
      <c r="AU140" s="206" t="s">
        <v>91</v>
      </c>
      <c r="AV140" s="13" t="s">
        <v>91</v>
      </c>
      <c r="AW140" s="13" t="s">
        <v>41</v>
      </c>
      <c r="AX140" s="13" t="s">
        <v>81</v>
      </c>
      <c r="AY140" s="206" t="s">
        <v>133</v>
      </c>
    </row>
    <row r="141" spans="1:65" s="14" customFormat="1">
      <c r="B141" s="207"/>
      <c r="C141" s="208"/>
      <c r="D141" s="189" t="s">
        <v>146</v>
      </c>
      <c r="E141" s="209" t="s">
        <v>35</v>
      </c>
      <c r="F141" s="210" t="s">
        <v>148</v>
      </c>
      <c r="G141" s="208"/>
      <c r="H141" s="211">
        <v>98.4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146</v>
      </c>
      <c r="AU141" s="217" t="s">
        <v>91</v>
      </c>
      <c r="AV141" s="14" t="s">
        <v>140</v>
      </c>
      <c r="AW141" s="14" t="s">
        <v>41</v>
      </c>
      <c r="AX141" s="14" t="s">
        <v>89</v>
      </c>
      <c r="AY141" s="217" t="s">
        <v>133</v>
      </c>
    </row>
    <row r="142" spans="1:65" s="2" customFormat="1" ht="24.15" customHeight="1">
      <c r="A142" s="37"/>
      <c r="B142" s="38"/>
      <c r="C142" s="176" t="s">
        <v>202</v>
      </c>
      <c r="D142" s="176" t="s">
        <v>135</v>
      </c>
      <c r="E142" s="177" t="s">
        <v>1372</v>
      </c>
      <c r="F142" s="178" t="s">
        <v>1373</v>
      </c>
      <c r="G142" s="179" t="s">
        <v>151</v>
      </c>
      <c r="H142" s="180">
        <v>98.4</v>
      </c>
      <c r="I142" s="181"/>
      <c r="J142" s="182">
        <f>ROUND(I142*H142,2)</f>
        <v>0</v>
      </c>
      <c r="K142" s="178" t="s">
        <v>139</v>
      </c>
      <c r="L142" s="42"/>
      <c r="M142" s="183" t="s">
        <v>35</v>
      </c>
      <c r="N142" s="184" t="s">
        <v>52</v>
      </c>
      <c r="O142" s="67"/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7" t="s">
        <v>140</v>
      </c>
      <c r="AT142" s="187" t="s">
        <v>135</v>
      </c>
      <c r="AU142" s="187" t="s">
        <v>91</v>
      </c>
      <c r="AY142" s="19" t="s">
        <v>133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9" t="s">
        <v>89</v>
      </c>
      <c r="BK142" s="188">
        <f>ROUND(I142*H142,2)</f>
        <v>0</v>
      </c>
      <c r="BL142" s="19" t="s">
        <v>140</v>
      </c>
      <c r="BM142" s="187" t="s">
        <v>210</v>
      </c>
    </row>
    <row r="143" spans="1:65" s="2" customFormat="1">
      <c r="A143" s="37"/>
      <c r="B143" s="38"/>
      <c r="C143" s="39"/>
      <c r="D143" s="189" t="s">
        <v>142</v>
      </c>
      <c r="E143" s="39"/>
      <c r="F143" s="190" t="s">
        <v>1373</v>
      </c>
      <c r="G143" s="39"/>
      <c r="H143" s="39"/>
      <c r="I143" s="191"/>
      <c r="J143" s="39"/>
      <c r="K143" s="39"/>
      <c r="L143" s="42"/>
      <c r="M143" s="192"/>
      <c r="N143" s="193"/>
      <c r="O143" s="67"/>
      <c r="P143" s="67"/>
      <c r="Q143" s="67"/>
      <c r="R143" s="67"/>
      <c r="S143" s="67"/>
      <c r="T143" s="68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9" t="s">
        <v>142</v>
      </c>
      <c r="AU143" s="19" t="s">
        <v>91</v>
      </c>
    </row>
    <row r="144" spans="1:65" s="13" customFormat="1">
      <c r="B144" s="196"/>
      <c r="C144" s="197"/>
      <c r="D144" s="189" t="s">
        <v>146</v>
      </c>
      <c r="E144" s="198" t="s">
        <v>35</v>
      </c>
      <c r="F144" s="199" t="s">
        <v>1369</v>
      </c>
      <c r="G144" s="197"/>
      <c r="H144" s="200">
        <v>98.4</v>
      </c>
      <c r="I144" s="201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146</v>
      </c>
      <c r="AU144" s="206" t="s">
        <v>91</v>
      </c>
      <c r="AV144" s="13" t="s">
        <v>91</v>
      </c>
      <c r="AW144" s="13" t="s">
        <v>41</v>
      </c>
      <c r="AX144" s="13" t="s">
        <v>81</v>
      </c>
      <c r="AY144" s="206" t="s">
        <v>133</v>
      </c>
    </row>
    <row r="145" spans="1:65" s="14" customFormat="1">
      <c r="B145" s="207"/>
      <c r="C145" s="208"/>
      <c r="D145" s="189" t="s">
        <v>146</v>
      </c>
      <c r="E145" s="209" t="s">
        <v>35</v>
      </c>
      <c r="F145" s="210" t="s">
        <v>148</v>
      </c>
      <c r="G145" s="208"/>
      <c r="H145" s="211">
        <v>98.4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146</v>
      </c>
      <c r="AU145" s="217" t="s">
        <v>91</v>
      </c>
      <c r="AV145" s="14" t="s">
        <v>140</v>
      </c>
      <c r="AW145" s="14" t="s">
        <v>41</v>
      </c>
      <c r="AX145" s="14" t="s">
        <v>89</v>
      </c>
      <c r="AY145" s="217" t="s">
        <v>133</v>
      </c>
    </row>
    <row r="146" spans="1:65" s="2" customFormat="1" ht="24.15" customHeight="1">
      <c r="A146" s="37"/>
      <c r="B146" s="38"/>
      <c r="C146" s="176" t="s">
        <v>178</v>
      </c>
      <c r="D146" s="176" t="s">
        <v>135</v>
      </c>
      <c r="E146" s="177" t="s">
        <v>459</v>
      </c>
      <c r="F146" s="178" t="s">
        <v>460</v>
      </c>
      <c r="G146" s="179" t="s">
        <v>248</v>
      </c>
      <c r="H146" s="180">
        <v>239.4</v>
      </c>
      <c r="I146" s="181"/>
      <c r="J146" s="182">
        <f>ROUND(I146*H146,2)</f>
        <v>0</v>
      </c>
      <c r="K146" s="178" t="s">
        <v>139</v>
      </c>
      <c r="L146" s="42"/>
      <c r="M146" s="183" t="s">
        <v>35</v>
      </c>
      <c r="N146" s="184" t="s">
        <v>52</v>
      </c>
      <c r="O146" s="67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7" t="s">
        <v>140</v>
      </c>
      <c r="AT146" s="187" t="s">
        <v>135</v>
      </c>
      <c r="AU146" s="187" t="s">
        <v>91</v>
      </c>
      <c r="AY146" s="19" t="s">
        <v>133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9" t="s">
        <v>89</v>
      </c>
      <c r="BK146" s="188">
        <f>ROUND(I146*H146,2)</f>
        <v>0</v>
      </c>
      <c r="BL146" s="19" t="s">
        <v>140</v>
      </c>
      <c r="BM146" s="187" t="s">
        <v>1374</v>
      </c>
    </row>
    <row r="147" spans="1:65" s="2" customFormat="1" ht="28.8">
      <c r="A147" s="37"/>
      <c r="B147" s="38"/>
      <c r="C147" s="39"/>
      <c r="D147" s="189" t="s">
        <v>142</v>
      </c>
      <c r="E147" s="39"/>
      <c r="F147" s="190" t="s">
        <v>462</v>
      </c>
      <c r="G147" s="39"/>
      <c r="H147" s="39"/>
      <c r="I147" s="191"/>
      <c r="J147" s="39"/>
      <c r="K147" s="39"/>
      <c r="L147" s="42"/>
      <c r="M147" s="192"/>
      <c r="N147" s="193"/>
      <c r="O147" s="67"/>
      <c r="P147" s="67"/>
      <c r="Q147" s="67"/>
      <c r="R147" s="67"/>
      <c r="S147" s="67"/>
      <c r="T147" s="68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9" t="s">
        <v>142</v>
      </c>
      <c r="AU147" s="19" t="s">
        <v>91</v>
      </c>
    </row>
    <row r="148" spans="1:65" s="2" customFormat="1">
      <c r="A148" s="37"/>
      <c r="B148" s="38"/>
      <c r="C148" s="39"/>
      <c r="D148" s="194" t="s">
        <v>144</v>
      </c>
      <c r="E148" s="39"/>
      <c r="F148" s="195" t="s">
        <v>463</v>
      </c>
      <c r="G148" s="39"/>
      <c r="H148" s="39"/>
      <c r="I148" s="191"/>
      <c r="J148" s="39"/>
      <c r="K148" s="39"/>
      <c r="L148" s="42"/>
      <c r="M148" s="192"/>
      <c r="N148" s="193"/>
      <c r="O148" s="67"/>
      <c r="P148" s="67"/>
      <c r="Q148" s="67"/>
      <c r="R148" s="67"/>
      <c r="S148" s="67"/>
      <c r="T148" s="68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9" t="s">
        <v>144</v>
      </c>
      <c r="AU148" s="19" t="s">
        <v>91</v>
      </c>
    </row>
    <row r="149" spans="1:65" s="13" customFormat="1" ht="20.399999999999999">
      <c r="B149" s="196"/>
      <c r="C149" s="197"/>
      <c r="D149" s="189" t="s">
        <v>146</v>
      </c>
      <c r="E149" s="198" t="s">
        <v>35</v>
      </c>
      <c r="F149" s="199" t="s">
        <v>1375</v>
      </c>
      <c r="G149" s="197"/>
      <c r="H149" s="200">
        <v>77.652000000000001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146</v>
      </c>
      <c r="AU149" s="206" t="s">
        <v>91</v>
      </c>
      <c r="AV149" s="13" t="s">
        <v>91</v>
      </c>
      <c r="AW149" s="13" t="s">
        <v>41</v>
      </c>
      <c r="AX149" s="13" t="s">
        <v>81</v>
      </c>
      <c r="AY149" s="206" t="s">
        <v>133</v>
      </c>
    </row>
    <row r="150" spans="1:65" s="13" customFormat="1" ht="20.399999999999999">
      <c r="B150" s="196"/>
      <c r="C150" s="197"/>
      <c r="D150" s="189" t="s">
        <v>146</v>
      </c>
      <c r="E150" s="198" t="s">
        <v>35</v>
      </c>
      <c r="F150" s="199" t="s">
        <v>1376</v>
      </c>
      <c r="G150" s="197"/>
      <c r="H150" s="200">
        <v>161.685</v>
      </c>
      <c r="I150" s="201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146</v>
      </c>
      <c r="AU150" s="206" t="s">
        <v>91</v>
      </c>
      <c r="AV150" s="13" t="s">
        <v>91</v>
      </c>
      <c r="AW150" s="13" t="s">
        <v>41</v>
      </c>
      <c r="AX150" s="13" t="s">
        <v>81</v>
      </c>
      <c r="AY150" s="206" t="s">
        <v>133</v>
      </c>
    </row>
    <row r="151" spans="1:65" s="14" customFormat="1">
      <c r="B151" s="207"/>
      <c r="C151" s="208"/>
      <c r="D151" s="189" t="s">
        <v>146</v>
      </c>
      <c r="E151" s="209" t="s">
        <v>35</v>
      </c>
      <c r="F151" s="210" t="s">
        <v>148</v>
      </c>
      <c r="G151" s="208"/>
      <c r="H151" s="211">
        <v>239.33699999999999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146</v>
      </c>
      <c r="AU151" s="217" t="s">
        <v>91</v>
      </c>
      <c r="AV151" s="14" t="s">
        <v>140</v>
      </c>
      <c r="AW151" s="14" t="s">
        <v>41</v>
      </c>
      <c r="AX151" s="14" t="s">
        <v>81</v>
      </c>
      <c r="AY151" s="217" t="s">
        <v>133</v>
      </c>
    </row>
    <row r="152" spans="1:65" s="13" customFormat="1" ht="20.399999999999999">
      <c r="B152" s="196"/>
      <c r="C152" s="197"/>
      <c r="D152" s="189" t="s">
        <v>146</v>
      </c>
      <c r="E152" s="198" t="s">
        <v>35</v>
      </c>
      <c r="F152" s="199" t="s">
        <v>1377</v>
      </c>
      <c r="G152" s="197"/>
      <c r="H152" s="200">
        <v>239.4</v>
      </c>
      <c r="I152" s="201"/>
      <c r="J152" s="197"/>
      <c r="K152" s="197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146</v>
      </c>
      <c r="AU152" s="206" t="s">
        <v>91</v>
      </c>
      <c r="AV152" s="13" t="s">
        <v>91</v>
      </c>
      <c r="AW152" s="13" t="s">
        <v>41</v>
      </c>
      <c r="AX152" s="13" t="s">
        <v>81</v>
      </c>
      <c r="AY152" s="206" t="s">
        <v>133</v>
      </c>
    </row>
    <row r="153" spans="1:65" s="14" customFormat="1">
      <c r="B153" s="207"/>
      <c r="C153" s="208"/>
      <c r="D153" s="189" t="s">
        <v>146</v>
      </c>
      <c r="E153" s="209" t="s">
        <v>35</v>
      </c>
      <c r="F153" s="210" t="s">
        <v>148</v>
      </c>
      <c r="G153" s="208"/>
      <c r="H153" s="211">
        <v>239.4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146</v>
      </c>
      <c r="AU153" s="217" t="s">
        <v>91</v>
      </c>
      <c r="AV153" s="14" t="s">
        <v>140</v>
      </c>
      <c r="AW153" s="14" t="s">
        <v>41</v>
      </c>
      <c r="AX153" s="14" t="s">
        <v>89</v>
      </c>
      <c r="AY153" s="217" t="s">
        <v>133</v>
      </c>
    </row>
    <row r="154" spans="1:65" s="12" customFormat="1" ht="22.95" customHeight="1">
      <c r="B154" s="160"/>
      <c r="C154" s="161"/>
      <c r="D154" s="162" t="s">
        <v>80</v>
      </c>
      <c r="E154" s="174" t="s">
        <v>168</v>
      </c>
      <c r="F154" s="174" t="s">
        <v>670</v>
      </c>
      <c r="G154" s="161"/>
      <c r="H154" s="161"/>
      <c r="I154" s="164"/>
      <c r="J154" s="175">
        <f>BK154</f>
        <v>0</v>
      </c>
      <c r="K154" s="161"/>
      <c r="L154" s="166"/>
      <c r="M154" s="167"/>
      <c r="N154" s="168"/>
      <c r="O154" s="168"/>
      <c r="P154" s="169">
        <f>SUM(P155:P166)</f>
        <v>0</v>
      </c>
      <c r="Q154" s="168"/>
      <c r="R154" s="169">
        <f>SUM(R155:R166)</f>
        <v>0</v>
      </c>
      <c r="S154" s="168"/>
      <c r="T154" s="170">
        <f>SUM(T155:T166)</f>
        <v>0</v>
      </c>
      <c r="AR154" s="171" t="s">
        <v>89</v>
      </c>
      <c r="AT154" s="172" t="s">
        <v>80</v>
      </c>
      <c r="AU154" s="172" t="s">
        <v>89</v>
      </c>
      <c r="AY154" s="171" t="s">
        <v>133</v>
      </c>
      <c r="BK154" s="173">
        <f>SUM(BK155:BK166)</f>
        <v>0</v>
      </c>
    </row>
    <row r="155" spans="1:65" s="2" customFormat="1" ht="24.15" customHeight="1">
      <c r="A155" s="37"/>
      <c r="B155" s="38"/>
      <c r="C155" s="176" t="s">
        <v>212</v>
      </c>
      <c r="D155" s="176" t="s">
        <v>135</v>
      </c>
      <c r="E155" s="177" t="s">
        <v>683</v>
      </c>
      <c r="F155" s="178" t="s">
        <v>684</v>
      </c>
      <c r="G155" s="179" t="s">
        <v>151</v>
      </c>
      <c r="H155" s="180">
        <v>31.9</v>
      </c>
      <c r="I155" s="181"/>
      <c r="J155" s="182">
        <f>ROUND(I155*H155,2)</f>
        <v>0</v>
      </c>
      <c r="K155" s="178" t="s">
        <v>139</v>
      </c>
      <c r="L155" s="42"/>
      <c r="M155" s="183" t="s">
        <v>35</v>
      </c>
      <c r="N155" s="184" t="s">
        <v>52</v>
      </c>
      <c r="O155" s="67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7" t="s">
        <v>140</v>
      </c>
      <c r="AT155" s="187" t="s">
        <v>135</v>
      </c>
      <c r="AU155" s="187" t="s">
        <v>91</v>
      </c>
      <c r="AY155" s="19" t="s">
        <v>133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9" t="s">
        <v>89</v>
      </c>
      <c r="BK155" s="188">
        <f>ROUND(I155*H155,2)</f>
        <v>0</v>
      </c>
      <c r="BL155" s="19" t="s">
        <v>140</v>
      </c>
      <c r="BM155" s="187" t="s">
        <v>229</v>
      </c>
    </row>
    <row r="156" spans="1:65" s="2" customFormat="1">
      <c r="A156" s="37"/>
      <c r="B156" s="38"/>
      <c r="C156" s="39"/>
      <c r="D156" s="189" t="s">
        <v>142</v>
      </c>
      <c r="E156" s="39"/>
      <c r="F156" s="190" t="s">
        <v>684</v>
      </c>
      <c r="G156" s="39"/>
      <c r="H156" s="39"/>
      <c r="I156" s="191"/>
      <c r="J156" s="39"/>
      <c r="K156" s="39"/>
      <c r="L156" s="42"/>
      <c r="M156" s="192"/>
      <c r="N156" s="193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9" t="s">
        <v>142</v>
      </c>
      <c r="AU156" s="19" t="s">
        <v>91</v>
      </c>
    </row>
    <row r="157" spans="1:65" s="13" customFormat="1">
      <c r="B157" s="196"/>
      <c r="C157" s="197"/>
      <c r="D157" s="189" t="s">
        <v>146</v>
      </c>
      <c r="E157" s="198" t="s">
        <v>35</v>
      </c>
      <c r="F157" s="199" t="s">
        <v>1378</v>
      </c>
      <c r="G157" s="197"/>
      <c r="H157" s="200">
        <v>31.9</v>
      </c>
      <c r="I157" s="201"/>
      <c r="J157" s="197"/>
      <c r="K157" s="197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146</v>
      </c>
      <c r="AU157" s="206" t="s">
        <v>91</v>
      </c>
      <c r="AV157" s="13" t="s">
        <v>91</v>
      </c>
      <c r="AW157" s="13" t="s">
        <v>41</v>
      </c>
      <c r="AX157" s="13" t="s">
        <v>81</v>
      </c>
      <c r="AY157" s="206" t="s">
        <v>133</v>
      </c>
    </row>
    <row r="158" spans="1:65" s="14" customFormat="1">
      <c r="B158" s="207"/>
      <c r="C158" s="208"/>
      <c r="D158" s="189" t="s">
        <v>146</v>
      </c>
      <c r="E158" s="209" t="s">
        <v>35</v>
      </c>
      <c r="F158" s="210" t="s">
        <v>148</v>
      </c>
      <c r="G158" s="208"/>
      <c r="H158" s="211">
        <v>31.9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146</v>
      </c>
      <c r="AU158" s="217" t="s">
        <v>91</v>
      </c>
      <c r="AV158" s="14" t="s">
        <v>140</v>
      </c>
      <c r="AW158" s="14" t="s">
        <v>41</v>
      </c>
      <c r="AX158" s="14" t="s">
        <v>89</v>
      </c>
      <c r="AY158" s="217" t="s">
        <v>133</v>
      </c>
    </row>
    <row r="159" spans="1:65" s="2" customFormat="1" ht="16.5" customHeight="1">
      <c r="A159" s="37"/>
      <c r="B159" s="38"/>
      <c r="C159" s="176" t="s">
        <v>182</v>
      </c>
      <c r="D159" s="176" t="s">
        <v>135</v>
      </c>
      <c r="E159" s="177" t="s">
        <v>701</v>
      </c>
      <c r="F159" s="178" t="s">
        <v>1379</v>
      </c>
      <c r="G159" s="179" t="s">
        <v>151</v>
      </c>
      <c r="H159" s="180">
        <v>31.9</v>
      </c>
      <c r="I159" s="181"/>
      <c r="J159" s="182">
        <f>ROUND(I159*H159,2)</f>
        <v>0</v>
      </c>
      <c r="K159" s="178" t="s">
        <v>35</v>
      </c>
      <c r="L159" s="42"/>
      <c r="M159" s="183" t="s">
        <v>35</v>
      </c>
      <c r="N159" s="184" t="s">
        <v>52</v>
      </c>
      <c r="O159" s="67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7" t="s">
        <v>140</v>
      </c>
      <c r="AT159" s="187" t="s">
        <v>135</v>
      </c>
      <c r="AU159" s="187" t="s">
        <v>91</v>
      </c>
      <c r="AY159" s="19" t="s">
        <v>133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19" t="s">
        <v>89</v>
      </c>
      <c r="BK159" s="188">
        <f>ROUND(I159*H159,2)</f>
        <v>0</v>
      </c>
      <c r="BL159" s="19" t="s">
        <v>140</v>
      </c>
      <c r="BM159" s="187" t="s">
        <v>234</v>
      </c>
    </row>
    <row r="160" spans="1:65" s="2" customFormat="1">
      <c r="A160" s="37"/>
      <c r="B160" s="38"/>
      <c r="C160" s="39"/>
      <c r="D160" s="189" t="s">
        <v>142</v>
      </c>
      <c r="E160" s="39"/>
      <c r="F160" s="190" t="s">
        <v>1379</v>
      </c>
      <c r="G160" s="39"/>
      <c r="H160" s="39"/>
      <c r="I160" s="191"/>
      <c r="J160" s="39"/>
      <c r="K160" s="39"/>
      <c r="L160" s="42"/>
      <c r="M160" s="192"/>
      <c r="N160" s="193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9" t="s">
        <v>142</v>
      </c>
      <c r="AU160" s="19" t="s">
        <v>91</v>
      </c>
    </row>
    <row r="161" spans="1:65" s="13" customFormat="1">
      <c r="B161" s="196"/>
      <c r="C161" s="197"/>
      <c r="D161" s="189" t="s">
        <v>146</v>
      </c>
      <c r="E161" s="198" t="s">
        <v>35</v>
      </c>
      <c r="F161" s="199" t="s">
        <v>1378</v>
      </c>
      <c r="G161" s="197"/>
      <c r="H161" s="200">
        <v>31.9</v>
      </c>
      <c r="I161" s="201"/>
      <c r="J161" s="197"/>
      <c r="K161" s="197"/>
      <c r="L161" s="202"/>
      <c r="M161" s="203"/>
      <c r="N161" s="204"/>
      <c r="O161" s="204"/>
      <c r="P161" s="204"/>
      <c r="Q161" s="204"/>
      <c r="R161" s="204"/>
      <c r="S161" s="204"/>
      <c r="T161" s="205"/>
      <c r="AT161" s="206" t="s">
        <v>146</v>
      </c>
      <c r="AU161" s="206" t="s">
        <v>91</v>
      </c>
      <c r="AV161" s="13" t="s">
        <v>91</v>
      </c>
      <c r="AW161" s="13" t="s">
        <v>41</v>
      </c>
      <c r="AX161" s="13" t="s">
        <v>81</v>
      </c>
      <c r="AY161" s="206" t="s">
        <v>133</v>
      </c>
    </row>
    <row r="162" spans="1:65" s="14" customFormat="1">
      <c r="B162" s="207"/>
      <c r="C162" s="208"/>
      <c r="D162" s="189" t="s">
        <v>146</v>
      </c>
      <c r="E162" s="209" t="s">
        <v>35</v>
      </c>
      <c r="F162" s="210" t="s">
        <v>148</v>
      </c>
      <c r="G162" s="208"/>
      <c r="H162" s="211">
        <v>31.9</v>
      </c>
      <c r="I162" s="212"/>
      <c r="J162" s="208"/>
      <c r="K162" s="208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146</v>
      </c>
      <c r="AU162" s="217" t="s">
        <v>91</v>
      </c>
      <c r="AV162" s="14" t="s">
        <v>140</v>
      </c>
      <c r="AW162" s="14" t="s">
        <v>41</v>
      </c>
      <c r="AX162" s="14" t="s">
        <v>89</v>
      </c>
      <c r="AY162" s="217" t="s">
        <v>133</v>
      </c>
    </row>
    <row r="163" spans="1:65" s="2" customFormat="1" ht="24.15" customHeight="1">
      <c r="A163" s="37"/>
      <c r="B163" s="38"/>
      <c r="C163" s="176" t="s">
        <v>8</v>
      </c>
      <c r="D163" s="176" t="s">
        <v>135</v>
      </c>
      <c r="E163" s="177" t="s">
        <v>706</v>
      </c>
      <c r="F163" s="178" t="s">
        <v>707</v>
      </c>
      <c r="G163" s="179" t="s">
        <v>151</v>
      </c>
      <c r="H163" s="180">
        <v>31.9</v>
      </c>
      <c r="I163" s="181"/>
      <c r="J163" s="182">
        <f>ROUND(I163*H163,2)</f>
        <v>0</v>
      </c>
      <c r="K163" s="178" t="s">
        <v>139</v>
      </c>
      <c r="L163" s="42"/>
      <c r="M163" s="183" t="s">
        <v>35</v>
      </c>
      <c r="N163" s="184" t="s">
        <v>52</v>
      </c>
      <c r="O163" s="67"/>
      <c r="P163" s="185">
        <f>O163*H163</f>
        <v>0</v>
      </c>
      <c r="Q163" s="185">
        <v>0</v>
      </c>
      <c r="R163" s="185">
        <f>Q163*H163</f>
        <v>0</v>
      </c>
      <c r="S163" s="185">
        <v>0</v>
      </c>
      <c r="T163" s="18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7" t="s">
        <v>140</v>
      </c>
      <c r="AT163" s="187" t="s">
        <v>135</v>
      </c>
      <c r="AU163" s="187" t="s">
        <v>91</v>
      </c>
      <c r="AY163" s="19" t="s">
        <v>133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19" t="s">
        <v>89</v>
      </c>
      <c r="BK163" s="188">
        <f>ROUND(I163*H163,2)</f>
        <v>0</v>
      </c>
      <c r="BL163" s="19" t="s">
        <v>140</v>
      </c>
      <c r="BM163" s="187" t="s">
        <v>240</v>
      </c>
    </row>
    <row r="164" spans="1:65" s="2" customFormat="1" ht="19.2">
      <c r="A164" s="37"/>
      <c r="B164" s="38"/>
      <c r="C164" s="39"/>
      <c r="D164" s="189" t="s">
        <v>142</v>
      </c>
      <c r="E164" s="39"/>
      <c r="F164" s="190" t="s">
        <v>707</v>
      </c>
      <c r="G164" s="39"/>
      <c r="H164" s="39"/>
      <c r="I164" s="191"/>
      <c r="J164" s="39"/>
      <c r="K164" s="39"/>
      <c r="L164" s="42"/>
      <c r="M164" s="192"/>
      <c r="N164" s="193"/>
      <c r="O164" s="67"/>
      <c r="P164" s="67"/>
      <c r="Q164" s="67"/>
      <c r="R164" s="67"/>
      <c r="S164" s="67"/>
      <c r="T164" s="68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9" t="s">
        <v>142</v>
      </c>
      <c r="AU164" s="19" t="s">
        <v>91</v>
      </c>
    </row>
    <row r="165" spans="1:65" s="13" customFormat="1">
      <c r="B165" s="196"/>
      <c r="C165" s="197"/>
      <c r="D165" s="189" t="s">
        <v>146</v>
      </c>
      <c r="E165" s="198" t="s">
        <v>35</v>
      </c>
      <c r="F165" s="199" t="s">
        <v>1378</v>
      </c>
      <c r="G165" s="197"/>
      <c r="H165" s="200">
        <v>31.9</v>
      </c>
      <c r="I165" s="201"/>
      <c r="J165" s="197"/>
      <c r="K165" s="197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146</v>
      </c>
      <c r="AU165" s="206" t="s">
        <v>91</v>
      </c>
      <c r="AV165" s="13" t="s">
        <v>91</v>
      </c>
      <c r="AW165" s="13" t="s">
        <v>41</v>
      </c>
      <c r="AX165" s="13" t="s">
        <v>81</v>
      </c>
      <c r="AY165" s="206" t="s">
        <v>133</v>
      </c>
    </row>
    <row r="166" spans="1:65" s="14" customFormat="1">
      <c r="B166" s="207"/>
      <c r="C166" s="208"/>
      <c r="D166" s="189" t="s">
        <v>146</v>
      </c>
      <c r="E166" s="209" t="s">
        <v>35</v>
      </c>
      <c r="F166" s="210" t="s">
        <v>148</v>
      </c>
      <c r="G166" s="208"/>
      <c r="H166" s="211">
        <v>31.9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146</v>
      </c>
      <c r="AU166" s="217" t="s">
        <v>91</v>
      </c>
      <c r="AV166" s="14" t="s">
        <v>140</v>
      </c>
      <c r="AW166" s="14" t="s">
        <v>41</v>
      </c>
      <c r="AX166" s="14" t="s">
        <v>89</v>
      </c>
      <c r="AY166" s="217" t="s">
        <v>133</v>
      </c>
    </row>
    <row r="167" spans="1:65" s="12" customFormat="1" ht="22.95" customHeight="1">
      <c r="B167" s="160"/>
      <c r="C167" s="161"/>
      <c r="D167" s="162" t="s">
        <v>80</v>
      </c>
      <c r="E167" s="174" t="s">
        <v>184</v>
      </c>
      <c r="F167" s="174" t="s">
        <v>729</v>
      </c>
      <c r="G167" s="161"/>
      <c r="H167" s="161"/>
      <c r="I167" s="164"/>
      <c r="J167" s="175">
        <f>BK167</f>
        <v>0</v>
      </c>
      <c r="K167" s="161"/>
      <c r="L167" s="166"/>
      <c r="M167" s="167"/>
      <c r="N167" s="168"/>
      <c r="O167" s="168"/>
      <c r="P167" s="169">
        <f>SUM(P168:P172)</f>
        <v>0</v>
      </c>
      <c r="Q167" s="168"/>
      <c r="R167" s="169">
        <f>SUM(R168:R172)</f>
        <v>0</v>
      </c>
      <c r="S167" s="168"/>
      <c r="T167" s="170">
        <f>SUM(T168:T172)</f>
        <v>0.60000000000000009</v>
      </c>
      <c r="AR167" s="171" t="s">
        <v>89</v>
      </c>
      <c r="AT167" s="172" t="s">
        <v>80</v>
      </c>
      <c r="AU167" s="172" t="s">
        <v>89</v>
      </c>
      <c r="AY167" s="171" t="s">
        <v>133</v>
      </c>
      <c r="BK167" s="173">
        <f>SUM(BK168:BK172)</f>
        <v>0</v>
      </c>
    </row>
    <row r="168" spans="1:65" s="2" customFormat="1" ht="37.950000000000003" customHeight="1">
      <c r="A168" s="37"/>
      <c r="B168" s="38"/>
      <c r="C168" s="176" t="s">
        <v>187</v>
      </c>
      <c r="D168" s="176" t="s">
        <v>135</v>
      </c>
      <c r="E168" s="177" t="s">
        <v>1380</v>
      </c>
      <c r="F168" s="178" t="s">
        <v>1381</v>
      </c>
      <c r="G168" s="179" t="s">
        <v>138</v>
      </c>
      <c r="H168" s="180">
        <v>6</v>
      </c>
      <c r="I168" s="181"/>
      <c r="J168" s="182">
        <f>ROUND(I168*H168,2)</f>
        <v>0</v>
      </c>
      <c r="K168" s="178" t="s">
        <v>139</v>
      </c>
      <c r="L168" s="42"/>
      <c r="M168" s="183" t="s">
        <v>35</v>
      </c>
      <c r="N168" s="184" t="s">
        <v>52</v>
      </c>
      <c r="O168" s="67"/>
      <c r="P168" s="185">
        <f>O168*H168</f>
        <v>0</v>
      </c>
      <c r="Q168" s="185">
        <v>0</v>
      </c>
      <c r="R168" s="185">
        <f>Q168*H168</f>
        <v>0</v>
      </c>
      <c r="S168" s="185">
        <v>0.1</v>
      </c>
      <c r="T168" s="186">
        <f>S168*H168</f>
        <v>0.60000000000000009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7" t="s">
        <v>140</v>
      </c>
      <c r="AT168" s="187" t="s">
        <v>135</v>
      </c>
      <c r="AU168" s="187" t="s">
        <v>91</v>
      </c>
      <c r="AY168" s="19" t="s">
        <v>133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19" t="s">
        <v>89</v>
      </c>
      <c r="BK168" s="188">
        <f>ROUND(I168*H168,2)</f>
        <v>0</v>
      </c>
      <c r="BL168" s="19" t="s">
        <v>140</v>
      </c>
      <c r="BM168" s="187" t="s">
        <v>244</v>
      </c>
    </row>
    <row r="169" spans="1:65" s="2" customFormat="1" ht="19.2">
      <c r="A169" s="37"/>
      <c r="B169" s="38"/>
      <c r="C169" s="39"/>
      <c r="D169" s="189" t="s">
        <v>142</v>
      </c>
      <c r="E169" s="39"/>
      <c r="F169" s="190" t="s">
        <v>1381</v>
      </c>
      <c r="G169" s="39"/>
      <c r="H169" s="39"/>
      <c r="I169" s="191"/>
      <c r="J169" s="39"/>
      <c r="K169" s="39"/>
      <c r="L169" s="42"/>
      <c r="M169" s="192"/>
      <c r="N169" s="193"/>
      <c r="O169" s="67"/>
      <c r="P169" s="67"/>
      <c r="Q169" s="67"/>
      <c r="R169" s="67"/>
      <c r="S169" s="67"/>
      <c r="T169" s="68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9" t="s">
        <v>142</v>
      </c>
      <c r="AU169" s="19" t="s">
        <v>91</v>
      </c>
    </row>
    <row r="170" spans="1:65" s="13" customFormat="1">
      <c r="B170" s="196"/>
      <c r="C170" s="197"/>
      <c r="D170" s="189" t="s">
        <v>146</v>
      </c>
      <c r="E170" s="198" t="s">
        <v>35</v>
      </c>
      <c r="F170" s="199" t="s">
        <v>1382</v>
      </c>
      <c r="G170" s="197"/>
      <c r="H170" s="200">
        <v>3</v>
      </c>
      <c r="I170" s="201"/>
      <c r="J170" s="197"/>
      <c r="K170" s="197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146</v>
      </c>
      <c r="AU170" s="206" t="s">
        <v>91</v>
      </c>
      <c r="AV170" s="13" t="s">
        <v>91</v>
      </c>
      <c r="AW170" s="13" t="s">
        <v>41</v>
      </c>
      <c r="AX170" s="13" t="s">
        <v>81</v>
      </c>
      <c r="AY170" s="206" t="s">
        <v>133</v>
      </c>
    </row>
    <row r="171" spans="1:65" s="13" customFormat="1">
      <c r="B171" s="196"/>
      <c r="C171" s="197"/>
      <c r="D171" s="189" t="s">
        <v>146</v>
      </c>
      <c r="E171" s="198" t="s">
        <v>35</v>
      </c>
      <c r="F171" s="199" t="s">
        <v>1383</v>
      </c>
      <c r="G171" s="197"/>
      <c r="H171" s="200">
        <v>3</v>
      </c>
      <c r="I171" s="201"/>
      <c r="J171" s="197"/>
      <c r="K171" s="197"/>
      <c r="L171" s="202"/>
      <c r="M171" s="203"/>
      <c r="N171" s="204"/>
      <c r="O171" s="204"/>
      <c r="P171" s="204"/>
      <c r="Q171" s="204"/>
      <c r="R171" s="204"/>
      <c r="S171" s="204"/>
      <c r="T171" s="205"/>
      <c r="AT171" s="206" t="s">
        <v>146</v>
      </c>
      <c r="AU171" s="206" t="s">
        <v>91</v>
      </c>
      <c r="AV171" s="13" t="s">
        <v>91</v>
      </c>
      <c r="AW171" s="13" t="s">
        <v>41</v>
      </c>
      <c r="AX171" s="13" t="s">
        <v>81</v>
      </c>
      <c r="AY171" s="206" t="s">
        <v>133</v>
      </c>
    </row>
    <row r="172" spans="1:65" s="14" customFormat="1">
      <c r="B172" s="207"/>
      <c r="C172" s="208"/>
      <c r="D172" s="189" t="s">
        <v>146</v>
      </c>
      <c r="E172" s="209" t="s">
        <v>35</v>
      </c>
      <c r="F172" s="210" t="s">
        <v>148</v>
      </c>
      <c r="G172" s="208"/>
      <c r="H172" s="211">
        <v>6</v>
      </c>
      <c r="I172" s="212"/>
      <c r="J172" s="208"/>
      <c r="K172" s="208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146</v>
      </c>
      <c r="AU172" s="217" t="s">
        <v>91</v>
      </c>
      <c r="AV172" s="14" t="s">
        <v>140</v>
      </c>
      <c r="AW172" s="14" t="s">
        <v>41</v>
      </c>
      <c r="AX172" s="14" t="s">
        <v>89</v>
      </c>
      <c r="AY172" s="217" t="s">
        <v>133</v>
      </c>
    </row>
    <row r="173" spans="1:65" s="12" customFormat="1" ht="22.95" customHeight="1">
      <c r="B173" s="160"/>
      <c r="C173" s="161"/>
      <c r="D173" s="162" t="s">
        <v>80</v>
      </c>
      <c r="E173" s="174" t="s">
        <v>190</v>
      </c>
      <c r="F173" s="174" t="s">
        <v>975</v>
      </c>
      <c r="G173" s="161"/>
      <c r="H173" s="161"/>
      <c r="I173" s="164"/>
      <c r="J173" s="175">
        <f>BK173</f>
        <v>0</v>
      </c>
      <c r="K173" s="161"/>
      <c r="L173" s="166"/>
      <c r="M173" s="167"/>
      <c r="N173" s="168"/>
      <c r="O173" s="168"/>
      <c r="P173" s="169">
        <f>SUM(P174:P202)</f>
        <v>0</v>
      </c>
      <c r="Q173" s="168"/>
      <c r="R173" s="169">
        <f>SUM(R174:R202)</f>
        <v>2.9070004000000003</v>
      </c>
      <c r="S173" s="168"/>
      <c r="T173" s="170">
        <f>SUM(T174:T202)</f>
        <v>155.37752</v>
      </c>
      <c r="AR173" s="171" t="s">
        <v>89</v>
      </c>
      <c r="AT173" s="172" t="s">
        <v>80</v>
      </c>
      <c r="AU173" s="172" t="s">
        <v>89</v>
      </c>
      <c r="AY173" s="171" t="s">
        <v>133</v>
      </c>
      <c r="BK173" s="173">
        <f>SUM(BK174:BK202)</f>
        <v>0</v>
      </c>
    </row>
    <row r="174" spans="1:65" s="2" customFormat="1" ht="24.15" customHeight="1">
      <c r="A174" s="37"/>
      <c r="B174" s="38"/>
      <c r="C174" s="176" t="s">
        <v>237</v>
      </c>
      <c r="D174" s="176" t="s">
        <v>135</v>
      </c>
      <c r="E174" s="177" t="s">
        <v>1384</v>
      </c>
      <c r="F174" s="178" t="s">
        <v>1385</v>
      </c>
      <c r="G174" s="179" t="s">
        <v>193</v>
      </c>
      <c r="H174" s="180">
        <v>20.6</v>
      </c>
      <c r="I174" s="181"/>
      <c r="J174" s="182">
        <f>ROUND(I174*H174,2)</f>
        <v>0</v>
      </c>
      <c r="K174" s="178" t="s">
        <v>139</v>
      </c>
      <c r="L174" s="42"/>
      <c r="M174" s="183" t="s">
        <v>35</v>
      </c>
      <c r="N174" s="184" t="s">
        <v>52</v>
      </c>
      <c r="O174" s="67"/>
      <c r="P174" s="185">
        <f>O174*H174</f>
        <v>0</v>
      </c>
      <c r="Q174" s="185">
        <v>0.13944999999999999</v>
      </c>
      <c r="R174" s="185">
        <f>Q174*H174</f>
        <v>2.8726699999999998</v>
      </c>
      <c r="S174" s="185">
        <v>0</v>
      </c>
      <c r="T174" s="18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7" t="s">
        <v>140</v>
      </c>
      <c r="AT174" s="187" t="s">
        <v>135</v>
      </c>
      <c r="AU174" s="187" t="s">
        <v>91</v>
      </c>
      <c r="AY174" s="19" t="s">
        <v>133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19" t="s">
        <v>89</v>
      </c>
      <c r="BK174" s="188">
        <f>ROUND(I174*H174,2)</f>
        <v>0</v>
      </c>
      <c r="BL174" s="19" t="s">
        <v>140</v>
      </c>
      <c r="BM174" s="187" t="s">
        <v>519</v>
      </c>
    </row>
    <row r="175" spans="1:65" s="2" customFormat="1" ht="19.2">
      <c r="A175" s="37"/>
      <c r="B175" s="38"/>
      <c r="C175" s="39"/>
      <c r="D175" s="189" t="s">
        <v>142</v>
      </c>
      <c r="E175" s="39"/>
      <c r="F175" s="190" t="s">
        <v>1385</v>
      </c>
      <c r="G175" s="39"/>
      <c r="H175" s="39"/>
      <c r="I175" s="191"/>
      <c r="J175" s="39"/>
      <c r="K175" s="39"/>
      <c r="L175" s="42"/>
      <c r="M175" s="192"/>
      <c r="N175" s="193"/>
      <c r="O175" s="67"/>
      <c r="P175" s="67"/>
      <c r="Q175" s="67"/>
      <c r="R175" s="67"/>
      <c r="S175" s="67"/>
      <c r="T175" s="68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9" t="s">
        <v>142</v>
      </c>
      <c r="AU175" s="19" t="s">
        <v>91</v>
      </c>
    </row>
    <row r="176" spans="1:65" s="13" customFormat="1">
      <c r="B176" s="196"/>
      <c r="C176" s="197"/>
      <c r="D176" s="189" t="s">
        <v>146</v>
      </c>
      <c r="E176" s="198" t="s">
        <v>35</v>
      </c>
      <c r="F176" s="199" t="s">
        <v>1386</v>
      </c>
      <c r="G176" s="197"/>
      <c r="H176" s="200">
        <v>20.6</v>
      </c>
      <c r="I176" s="201"/>
      <c r="J176" s="197"/>
      <c r="K176" s="197"/>
      <c r="L176" s="202"/>
      <c r="M176" s="203"/>
      <c r="N176" s="204"/>
      <c r="O176" s="204"/>
      <c r="P176" s="204"/>
      <c r="Q176" s="204"/>
      <c r="R176" s="204"/>
      <c r="S176" s="204"/>
      <c r="T176" s="205"/>
      <c r="AT176" s="206" t="s">
        <v>146</v>
      </c>
      <c r="AU176" s="206" t="s">
        <v>91</v>
      </c>
      <c r="AV176" s="13" t="s">
        <v>91</v>
      </c>
      <c r="AW176" s="13" t="s">
        <v>41</v>
      </c>
      <c r="AX176" s="13" t="s">
        <v>81</v>
      </c>
      <c r="AY176" s="206" t="s">
        <v>133</v>
      </c>
    </row>
    <row r="177" spans="1:65" s="14" customFormat="1">
      <c r="B177" s="207"/>
      <c r="C177" s="208"/>
      <c r="D177" s="189" t="s">
        <v>146</v>
      </c>
      <c r="E177" s="209" t="s">
        <v>35</v>
      </c>
      <c r="F177" s="210" t="s">
        <v>148</v>
      </c>
      <c r="G177" s="208"/>
      <c r="H177" s="211">
        <v>20.6</v>
      </c>
      <c r="I177" s="212"/>
      <c r="J177" s="208"/>
      <c r="K177" s="208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146</v>
      </c>
      <c r="AU177" s="217" t="s">
        <v>91</v>
      </c>
      <c r="AV177" s="14" t="s">
        <v>140</v>
      </c>
      <c r="AW177" s="14" t="s">
        <v>41</v>
      </c>
      <c r="AX177" s="14" t="s">
        <v>89</v>
      </c>
      <c r="AY177" s="217" t="s">
        <v>133</v>
      </c>
    </row>
    <row r="178" spans="1:65" s="2" customFormat="1" ht="24.15" customHeight="1">
      <c r="A178" s="37"/>
      <c r="B178" s="38"/>
      <c r="C178" s="176" t="s">
        <v>194</v>
      </c>
      <c r="D178" s="176" t="s">
        <v>135</v>
      </c>
      <c r="E178" s="177" t="s">
        <v>1387</v>
      </c>
      <c r="F178" s="178" t="s">
        <v>1388</v>
      </c>
      <c r="G178" s="179" t="s">
        <v>193</v>
      </c>
      <c r="H178" s="180">
        <v>8</v>
      </c>
      <c r="I178" s="181"/>
      <c r="J178" s="182">
        <f>ROUND(I178*H178,2)</f>
        <v>0</v>
      </c>
      <c r="K178" s="178" t="s">
        <v>139</v>
      </c>
      <c r="L178" s="42"/>
      <c r="M178" s="183" t="s">
        <v>35</v>
      </c>
      <c r="N178" s="184" t="s">
        <v>52</v>
      </c>
      <c r="O178" s="67"/>
      <c r="P178" s="185">
        <f>O178*H178</f>
        <v>0</v>
      </c>
      <c r="Q178" s="185">
        <v>1.1E-4</v>
      </c>
      <c r="R178" s="185">
        <f>Q178*H178</f>
        <v>8.8000000000000003E-4</v>
      </c>
      <c r="S178" s="185">
        <v>0</v>
      </c>
      <c r="T178" s="18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7" t="s">
        <v>140</v>
      </c>
      <c r="AT178" s="187" t="s">
        <v>135</v>
      </c>
      <c r="AU178" s="187" t="s">
        <v>91</v>
      </c>
      <c r="AY178" s="19" t="s">
        <v>133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9" t="s">
        <v>89</v>
      </c>
      <c r="BK178" s="188">
        <f>ROUND(I178*H178,2)</f>
        <v>0</v>
      </c>
      <c r="BL178" s="19" t="s">
        <v>140</v>
      </c>
      <c r="BM178" s="187" t="s">
        <v>533</v>
      </c>
    </row>
    <row r="179" spans="1:65" s="2" customFormat="1" ht="19.2">
      <c r="A179" s="37"/>
      <c r="B179" s="38"/>
      <c r="C179" s="39"/>
      <c r="D179" s="189" t="s">
        <v>142</v>
      </c>
      <c r="E179" s="39"/>
      <c r="F179" s="190" t="s">
        <v>1388</v>
      </c>
      <c r="G179" s="39"/>
      <c r="H179" s="39"/>
      <c r="I179" s="191"/>
      <c r="J179" s="39"/>
      <c r="K179" s="39"/>
      <c r="L179" s="42"/>
      <c r="M179" s="192"/>
      <c r="N179" s="193"/>
      <c r="O179" s="67"/>
      <c r="P179" s="67"/>
      <c r="Q179" s="67"/>
      <c r="R179" s="67"/>
      <c r="S179" s="67"/>
      <c r="T179" s="68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9" t="s">
        <v>142</v>
      </c>
      <c r="AU179" s="19" t="s">
        <v>91</v>
      </c>
    </row>
    <row r="180" spans="1:65" s="2" customFormat="1" ht="16.5" customHeight="1">
      <c r="A180" s="37"/>
      <c r="B180" s="38"/>
      <c r="C180" s="176" t="s">
        <v>245</v>
      </c>
      <c r="D180" s="176" t="s">
        <v>135</v>
      </c>
      <c r="E180" s="177" t="s">
        <v>1389</v>
      </c>
      <c r="F180" s="178" t="s">
        <v>1390</v>
      </c>
      <c r="G180" s="179" t="s">
        <v>193</v>
      </c>
      <c r="H180" s="180">
        <v>23</v>
      </c>
      <c r="I180" s="181"/>
      <c r="J180" s="182">
        <f>ROUND(I180*H180,2)</f>
        <v>0</v>
      </c>
      <c r="K180" s="178" t="s">
        <v>139</v>
      </c>
      <c r="L180" s="42"/>
      <c r="M180" s="183" t="s">
        <v>35</v>
      </c>
      <c r="N180" s="184" t="s">
        <v>52</v>
      </c>
      <c r="O180" s="67"/>
      <c r="P180" s="185">
        <f>O180*H180</f>
        <v>0</v>
      </c>
      <c r="Q180" s="185">
        <v>0</v>
      </c>
      <c r="R180" s="185">
        <f>Q180*H180</f>
        <v>0</v>
      </c>
      <c r="S180" s="185">
        <v>0</v>
      </c>
      <c r="T180" s="18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7" t="s">
        <v>140</v>
      </c>
      <c r="AT180" s="187" t="s">
        <v>135</v>
      </c>
      <c r="AU180" s="187" t="s">
        <v>91</v>
      </c>
      <c r="AY180" s="19" t="s">
        <v>133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9" t="s">
        <v>89</v>
      </c>
      <c r="BK180" s="188">
        <f>ROUND(I180*H180,2)</f>
        <v>0</v>
      </c>
      <c r="BL180" s="19" t="s">
        <v>140</v>
      </c>
      <c r="BM180" s="187" t="s">
        <v>544</v>
      </c>
    </row>
    <row r="181" spans="1:65" s="2" customFormat="1">
      <c r="A181" s="37"/>
      <c r="B181" s="38"/>
      <c r="C181" s="39"/>
      <c r="D181" s="189" t="s">
        <v>142</v>
      </c>
      <c r="E181" s="39"/>
      <c r="F181" s="190" t="s">
        <v>1390</v>
      </c>
      <c r="G181" s="39"/>
      <c r="H181" s="39"/>
      <c r="I181" s="191"/>
      <c r="J181" s="39"/>
      <c r="K181" s="39"/>
      <c r="L181" s="42"/>
      <c r="M181" s="192"/>
      <c r="N181" s="193"/>
      <c r="O181" s="67"/>
      <c r="P181" s="67"/>
      <c r="Q181" s="67"/>
      <c r="R181" s="67"/>
      <c r="S181" s="67"/>
      <c r="T181" s="68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9" t="s">
        <v>142</v>
      </c>
      <c r="AU181" s="19" t="s">
        <v>91</v>
      </c>
    </row>
    <row r="182" spans="1:65" s="13" customFormat="1">
      <c r="B182" s="196"/>
      <c r="C182" s="197"/>
      <c r="D182" s="189" t="s">
        <v>146</v>
      </c>
      <c r="E182" s="198" t="s">
        <v>35</v>
      </c>
      <c r="F182" s="199" t="s">
        <v>1391</v>
      </c>
      <c r="G182" s="197"/>
      <c r="H182" s="200">
        <v>23</v>
      </c>
      <c r="I182" s="201"/>
      <c r="J182" s="197"/>
      <c r="K182" s="197"/>
      <c r="L182" s="202"/>
      <c r="M182" s="203"/>
      <c r="N182" s="204"/>
      <c r="O182" s="204"/>
      <c r="P182" s="204"/>
      <c r="Q182" s="204"/>
      <c r="R182" s="204"/>
      <c r="S182" s="204"/>
      <c r="T182" s="205"/>
      <c r="AT182" s="206" t="s">
        <v>146</v>
      </c>
      <c r="AU182" s="206" t="s">
        <v>91</v>
      </c>
      <c r="AV182" s="13" t="s">
        <v>91</v>
      </c>
      <c r="AW182" s="13" t="s">
        <v>41</v>
      </c>
      <c r="AX182" s="13" t="s">
        <v>81</v>
      </c>
      <c r="AY182" s="206" t="s">
        <v>133</v>
      </c>
    </row>
    <row r="183" spans="1:65" s="14" customFormat="1">
      <c r="B183" s="207"/>
      <c r="C183" s="208"/>
      <c r="D183" s="189" t="s">
        <v>146</v>
      </c>
      <c r="E183" s="209" t="s">
        <v>35</v>
      </c>
      <c r="F183" s="210" t="s">
        <v>148</v>
      </c>
      <c r="G183" s="208"/>
      <c r="H183" s="211">
        <v>23</v>
      </c>
      <c r="I183" s="212"/>
      <c r="J183" s="208"/>
      <c r="K183" s="208"/>
      <c r="L183" s="213"/>
      <c r="M183" s="214"/>
      <c r="N183" s="215"/>
      <c r="O183" s="215"/>
      <c r="P183" s="215"/>
      <c r="Q183" s="215"/>
      <c r="R183" s="215"/>
      <c r="S183" s="215"/>
      <c r="T183" s="216"/>
      <c r="AT183" s="217" t="s">
        <v>146</v>
      </c>
      <c r="AU183" s="217" t="s">
        <v>91</v>
      </c>
      <c r="AV183" s="14" t="s">
        <v>140</v>
      </c>
      <c r="AW183" s="14" t="s">
        <v>41</v>
      </c>
      <c r="AX183" s="14" t="s">
        <v>89</v>
      </c>
      <c r="AY183" s="217" t="s">
        <v>133</v>
      </c>
    </row>
    <row r="184" spans="1:65" s="2" customFormat="1" ht="16.5" customHeight="1">
      <c r="A184" s="37"/>
      <c r="B184" s="38"/>
      <c r="C184" s="176" t="s">
        <v>200</v>
      </c>
      <c r="D184" s="176" t="s">
        <v>135</v>
      </c>
      <c r="E184" s="177" t="s">
        <v>1392</v>
      </c>
      <c r="F184" s="178" t="s">
        <v>1393</v>
      </c>
      <c r="G184" s="179" t="s">
        <v>151</v>
      </c>
      <c r="H184" s="180">
        <v>43.84</v>
      </c>
      <c r="I184" s="181"/>
      <c r="J184" s="182">
        <f>ROUND(I184*H184,2)</f>
        <v>0</v>
      </c>
      <c r="K184" s="178" t="s">
        <v>139</v>
      </c>
      <c r="L184" s="42"/>
      <c r="M184" s="183" t="s">
        <v>35</v>
      </c>
      <c r="N184" s="184" t="s">
        <v>52</v>
      </c>
      <c r="O184" s="67"/>
      <c r="P184" s="185">
        <f>O184*H184</f>
        <v>0</v>
      </c>
      <c r="Q184" s="185">
        <v>1.3999999999999999E-4</v>
      </c>
      <c r="R184" s="185">
        <f>Q184*H184</f>
        <v>6.1376E-3</v>
      </c>
      <c r="S184" s="185">
        <v>0</v>
      </c>
      <c r="T184" s="18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7" t="s">
        <v>140</v>
      </c>
      <c r="AT184" s="187" t="s">
        <v>135</v>
      </c>
      <c r="AU184" s="187" t="s">
        <v>91</v>
      </c>
      <c r="AY184" s="19" t="s">
        <v>133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9" t="s">
        <v>89</v>
      </c>
      <c r="BK184" s="188">
        <f>ROUND(I184*H184,2)</f>
        <v>0</v>
      </c>
      <c r="BL184" s="19" t="s">
        <v>140</v>
      </c>
      <c r="BM184" s="187" t="s">
        <v>557</v>
      </c>
    </row>
    <row r="185" spans="1:65" s="2" customFormat="1">
      <c r="A185" s="37"/>
      <c r="B185" s="38"/>
      <c r="C185" s="39"/>
      <c r="D185" s="189" t="s">
        <v>142</v>
      </c>
      <c r="E185" s="39"/>
      <c r="F185" s="190" t="s">
        <v>1393</v>
      </c>
      <c r="G185" s="39"/>
      <c r="H185" s="39"/>
      <c r="I185" s="191"/>
      <c r="J185" s="39"/>
      <c r="K185" s="39"/>
      <c r="L185" s="42"/>
      <c r="M185" s="192"/>
      <c r="N185" s="193"/>
      <c r="O185" s="67"/>
      <c r="P185" s="67"/>
      <c r="Q185" s="67"/>
      <c r="R185" s="67"/>
      <c r="S185" s="67"/>
      <c r="T185" s="68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9" t="s">
        <v>142</v>
      </c>
      <c r="AU185" s="19" t="s">
        <v>91</v>
      </c>
    </row>
    <row r="186" spans="1:65" s="13" customFormat="1">
      <c r="B186" s="196"/>
      <c r="C186" s="197"/>
      <c r="D186" s="189" t="s">
        <v>146</v>
      </c>
      <c r="E186" s="198" t="s">
        <v>35</v>
      </c>
      <c r="F186" s="199" t="s">
        <v>1394</v>
      </c>
      <c r="G186" s="197"/>
      <c r="H186" s="200">
        <v>11.44</v>
      </c>
      <c r="I186" s="201"/>
      <c r="J186" s="197"/>
      <c r="K186" s="197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146</v>
      </c>
      <c r="AU186" s="206" t="s">
        <v>91</v>
      </c>
      <c r="AV186" s="13" t="s">
        <v>91</v>
      </c>
      <c r="AW186" s="13" t="s">
        <v>41</v>
      </c>
      <c r="AX186" s="13" t="s">
        <v>81</v>
      </c>
      <c r="AY186" s="206" t="s">
        <v>133</v>
      </c>
    </row>
    <row r="187" spans="1:65" s="13" customFormat="1">
      <c r="B187" s="196"/>
      <c r="C187" s="197"/>
      <c r="D187" s="189" t="s">
        <v>146</v>
      </c>
      <c r="E187" s="198" t="s">
        <v>35</v>
      </c>
      <c r="F187" s="199" t="s">
        <v>1395</v>
      </c>
      <c r="G187" s="197"/>
      <c r="H187" s="200">
        <v>32.4</v>
      </c>
      <c r="I187" s="201"/>
      <c r="J187" s="197"/>
      <c r="K187" s="197"/>
      <c r="L187" s="202"/>
      <c r="M187" s="203"/>
      <c r="N187" s="204"/>
      <c r="O187" s="204"/>
      <c r="P187" s="204"/>
      <c r="Q187" s="204"/>
      <c r="R187" s="204"/>
      <c r="S187" s="204"/>
      <c r="T187" s="205"/>
      <c r="AT187" s="206" t="s">
        <v>146</v>
      </c>
      <c r="AU187" s="206" t="s">
        <v>91</v>
      </c>
      <c r="AV187" s="13" t="s">
        <v>91</v>
      </c>
      <c r="AW187" s="13" t="s">
        <v>41</v>
      </c>
      <c r="AX187" s="13" t="s">
        <v>81</v>
      </c>
      <c r="AY187" s="206" t="s">
        <v>133</v>
      </c>
    </row>
    <row r="188" spans="1:65" s="14" customFormat="1">
      <c r="B188" s="207"/>
      <c r="C188" s="208"/>
      <c r="D188" s="189" t="s">
        <v>146</v>
      </c>
      <c r="E188" s="209" t="s">
        <v>35</v>
      </c>
      <c r="F188" s="210" t="s">
        <v>148</v>
      </c>
      <c r="G188" s="208"/>
      <c r="H188" s="211">
        <v>43.84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146</v>
      </c>
      <c r="AU188" s="217" t="s">
        <v>91</v>
      </c>
      <c r="AV188" s="14" t="s">
        <v>140</v>
      </c>
      <c r="AW188" s="14" t="s">
        <v>41</v>
      </c>
      <c r="AX188" s="14" t="s">
        <v>89</v>
      </c>
      <c r="AY188" s="217" t="s">
        <v>133</v>
      </c>
    </row>
    <row r="189" spans="1:65" s="2" customFormat="1" ht="16.5" customHeight="1">
      <c r="A189" s="37"/>
      <c r="B189" s="38"/>
      <c r="C189" s="176" t="s">
        <v>7</v>
      </c>
      <c r="D189" s="176" t="s">
        <v>135</v>
      </c>
      <c r="E189" s="177" t="s">
        <v>1396</v>
      </c>
      <c r="F189" s="178" t="s">
        <v>1397</v>
      </c>
      <c r="G189" s="179" t="s">
        <v>151</v>
      </c>
      <c r="H189" s="180">
        <v>149.04</v>
      </c>
      <c r="I189" s="181"/>
      <c r="J189" s="182">
        <f>ROUND(I189*H189,2)</f>
        <v>0</v>
      </c>
      <c r="K189" s="178" t="s">
        <v>139</v>
      </c>
      <c r="L189" s="42"/>
      <c r="M189" s="183" t="s">
        <v>35</v>
      </c>
      <c r="N189" s="184" t="s">
        <v>52</v>
      </c>
      <c r="O189" s="67"/>
      <c r="P189" s="185">
        <f>O189*H189</f>
        <v>0</v>
      </c>
      <c r="Q189" s="185">
        <v>1.3999999999999999E-4</v>
      </c>
      <c r="R189" s="185">
        <f>Q189*H189</f>
        <v>2.0865599999999998E-2</v>
      </c>
      <c r="S189" s="185">
        <v>0</v>
      </c>
      <c r="T189" s="18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7" t="s">
        <v>140</v>
      </c>
      <c r="AT189" s="187" t="s">
        <v>135</v>
      </c>
      <c r="AU189" s="187" t="s">
        <v>91</v>
      </c>
      <c r="AY189" s="19" t="s">
        <v>133</v>
      </c>
      <c r="BE189" s="188">
        <f>IF(N189="základní",J189,0)</f>
        <v>0</v>
      </c>
      <c r="BF189" s="188">
        <f>IF(N189="snížená",J189,0)</f>
        <v>0</v>
      </c>
      <c r="BG189" s="188">
        <f>IF(N189="zákl. přenesená",J189,0)</f>
        <v>0</v>
      </c>
      <c r="BH189" s="188">
        <f>IF(N189="sníž. přenesená",J189,0)</f>
        <v>0</v>
      </c>
      <c r="BI189" s="188">
        <f>IF(N189="nulová",J189,0)</f>
        <v>0</v>
      </c>
      <c r="BJ189" s="19" t="s">
        <v>89</v>
      </c>
      <c r="BK189" s="188">
        <f>ROUND(I189*H189,2)</f>
        <v>0</v>
      </c>
      <c r="BL189" s="19" t="s">
        <v>140</v>
      </c>
      <c r="BM189" s="187" t="s">
        <v>340</v>
      </c>
    </row>
    <row r="190" spans="1:65" s="2" customFormat="1">
      <c r="A190" s="37"/>
      <c r="B190" s="38"/>
      <c r="C190" s="39"/>
      <c r="D190" s="189" t="s">
        <v>142</v>
      </c>
      <c r="E190" s="39"/>
      <c r="F190" s="190" t="s">
        <v>1397</v>
      </c>
      <c r="G190" s="39"/>
      <c r="H190" s="39"/>
      <c r="I190" s="191"/>
      <c r="J190" s="39"/>
      <c r="K190" s="39"/>
      <c r="L190" s="42"/>
      <c r="M190" s="192"/>
      <c r="N190" s="193"/>
      <c r="O190" s="67"/>
      <c r="P190" s="67"/>
      <c r="Q190" s="67"/>
      <c r="R190" s="67"/>
      <c r="S190" s="67"/>
      <c r="T190" s="68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9" t="s">
        <v>142</v>
      </c>
      <c r="AU190" s="19" t="s">
        <v>91</v>
      </c>
    </row>
    <row r="191" spans="1:65" s="13" customFormat="1">
      <c r="B191" s="196"/>
      <c r="C191" s="197"/>
      <c r="D191" s="189" t="s">
        <v>146</v>
      </c>
      <c r="E191" s="198" t="s">
        <v>35</v>
      </c>
      <c r="F191" s="199" t="s">
        <v>1398</v>
      </c>
      <c r="G191" s="197"/>
      <c r="H191" s="200">
        <v>56.7</v>
      </c>
      <c r="I191" s="201"/>
      <c r="J191" s="197"/>
      <c r="K191" s="197"/>
      <c r="L191" s="202"/>
      <c r="M191" s="203"/>
      <c r="N191" s="204"/>
      <c r="O191" s="204"/>
      <c r="P191" s="204"/>
      <c r="Q191" s="204"/>
      <c r="R191" s="204"/>
      <c r="S191" s="204"/>
      <c r="T191" s="205"/>
      <c r="AT191" s="206" t="s">
        <v>146</v>
      </c>
      <c r="AU191" s="206" t="s">
        <v>91</v>
      </c>
      <c r="AV191" s="13" t="s">
        <v>91</v>
      </c>
      <c r="AW191" s="13" t="s">
        <v>41</v>
      </c>
      <c r="AX191" s="13" t="s">
        <v>81</v>
      </c>
      <c r="AY191" s="206" t="s">
        <v>133</v>
      </c>
    </row>
    <row r="192" spans="1:65" s="13" customFormat="1">
      <c r="B192" s="196"/>
      <c r="C192" s="197"/>
      <c r="D192" s="189" t="s">
        <v>146</v>
      </c>
      <c r="E192" s="198" t="s">
        <v>35</v>
      </c>
      <c r="F192" s="199" t="s">
        <v>1399</v>
      </c>
      <c r="G192" s="197"/>
      <c r="H192" s="200">
        <v>92.34</v>
      </c>
      <c r="I192" s="201"/>
      <c r="J192" s="197"/>
      <c r="K192" s="197"/>
      <c r="L192" s="202"/>
      <c r="M192" s="203"/>
      <c r="N192" s="204"/>
      <c r="O192" s="204"/>
      <c r="P192" s="204"/>
      <c r="Q192" s="204"/>
      <c r="R192" s="204"/>
      <c r="S192" s="204"/>
      <c r="T192" s="205"/>
      <c r="AT192" s="206" t="s">
        <v>146</v>
      </c>
      <c r="AU192" s="206" t="s">
        <v>91</v>
      </c>
      <c r="AV192" s="13" t="s">
        <v>91</v>
      </c>
      <c r="AW192" s="13" t="s">
        <v>41</v>
      </c>
      <c r="AX192" s="13" t="s">
        <v>81</v>
      </c>
      <c r="AY192" s="206" t="s">
        <v>133</v>
      </c>
    </row>
    <row r="193" spans="1:65" s="14" customFormat="1">
      <c r="B193" s="207"/>
      <c r="C193" s="208"/>
      <c r="D193" s="189" t="s">
        <v>146</v>
      </c>
      <c r="E193" s="209" t="s">
        <v>35</v>
      </c>
      <c r="F193" s="210" t="s">
        <v>148</v>
      </c>
      <c r="G193" s="208"/>
      <c r="H193" s="211">
        <v>149.04</v>
      </c>
      <c r="I193" s="212"/>
      <c r="J193" s="208"/>
      <c r="K193" s="208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146</v>
      </c>
      <c r="AU193" s="217" t="s">
        <v>91</v>
      </c>
      <c r="AV193" s="14" t="s">
        <v>140</v>
      </c>
      <c r="AW193" s="14" t="s">
        <v>41</v>
      </c>
      <c r="AX193" s="14" t="s">
        <v>89</v>
      </c>
      <c r="AY193" s="217" t="s">
        <v>133</v>
      </c>
    </row>
    <row r="194" spans="1:65" s="2" customFormat="1" ht="21.75" customHeight="1">
      <c r="A194" s="37"/>
      <c r="B194" s="38"/>
      <c r="C194" s="176" t="s">
        <v>205</v>
      </c>
      <c r="D194" s="176" t="s">
        <v>135</v>
      </c>
      <c r="E194" s="177" t="s">
        <v>1003</v>
      </c>
      <c r="F194" s="178" t="s">
        <v>1004</v>
      </c>
      <c r="G194" s="179" t="s">
        <v>193</v>
      </c>
      <c r="H194" s="180">
        <v>20.6</v>
      </c>
      <c r="I194" s="181"/>
      <c r="J194" s="182">
        <f>ROUND(I194*H194,2)</f>
        <v>0</v>
      </c>
      <c r="K194" s="178" t="s">
        <v>139</v>
      </c>
      <c r="L194" s="42"/>
      <c r="M194" s="183" t="s">
        <v>35</v>
      </c>
      <c r="N194" s="184" t="s">
        <v>52</v>
      </c>
      <c r="O194" s="67"/>
      <c r="P194" s="185">
        <f>O194*H194</f>
        <v>0</v>
      </c>
      <c r="Q194" s="185">
        <v>0</v>
      </c>
      <c r="R194" s="185">
        <f>Q194*H194</f>
        <v>0</v>
      </c>
      <c r="S194" s="185">
        <v>0</v>
      </c>
      <c r="T194" s="18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7" t="s">
        <v>140</v>
      </c>
      <c r="AT194" s="187" t="s">
        <v>135</v>
      </c>
      <c r="AU194" s="187" t="s">
        <v>91</v>
      </c>
      <c r="AY194" s="19" t="s">
        <v>133</v>
      </c>
      <c r="BE194" s="188">
        <f>IF(N194="základní",J194,0)</f>
        <v>0</v>
      </c>
      <c r="BF194" s="188">
        <f>IF(N194="snížená",J194,0)</f>
        <v>0</v>
      </c>
      <c r="BG194" s="188">
        <f>IF(N194="zákl. přenesená",J194,0)</f>
        <v>0</v>
      </c>
      <c r="BH194" s="188">
        <f>IF(N194="sníž. přenesená",J194,0)</f>
        <v>0</v>
      </c>
      <c r="BI194" s="188">
        <f>IF(N194="nulová",J194,0)</f>
        <v>0</v>
      </c>
      <c r="BJ194" s="19" t="s">
        <v>89</v>
      </c>
      <c r="BK194" s="188">
        <f>ROUND(I194*H194,2)</f>
        <v>0</v>
      </c>
      <c r="BL194" s="19" t="s">
        <v>140</v>
      </c>
      <c r="BM194" s="187" t="s">
        <v>390</v>
      </c>
    </row>
    <row r="195" spans="1:65" s="2" customFormat="1">
      <c r="A195" s="37"/>
      <c r="B195" s="38"/>
      <c r="C195" s="39"/>
      <c r="D195" s="189" t="s">
        <v>142</v>
      </c>
      <c r="E195" s="39"/>
      <c r="F195" s="190" t="s">
        <v>1004</v>
      </c>
      <c r="G195" s="39"/>
      <c r="H195" s="39"/>
      <c r="I195" s="191"/>
      <c r="J195" s="39"/>
      <c r="K195" s="39"/>
      <c r="L195" s="42"/>
      <c r="M195" s="192"/>
      <c r="N195" s="193"/>
      <c r="O195" s="67"/>
      <c r="P195" s="67"/>
      <c r="Q195" s="67"/>
      <c r="R195" s="67"/>
      <c r="S195" s="67"/>
      <c r="T195" s="68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9" t="s">
        <v>142</v>
      </c>
      <c r="AU195" s="19" t="s">
        <v>91</v>
      </c>
    </row>
    <row r="196" spans="1:65" s="13" customFormat="1">
      <c r="B196" s="196"/>
      <c r="C196" s="197"/>
      <c r="D196" s="189" t="s">
        <v>146</v>
      </c>
      <c r="E196" s="198" t="s">
        <v>35</v>
      </c>
      <c r="F196" s="199" t="s">
        <v>1386</v>
      </c>
      <c r="G196" s="197"/>
      <c r="H196" s="200">
        <v>20.6</v>
      </c>
      <c r="I196" s="201"/>
      <c r="J196" s="197"/>
      <c r="K196" s="197"/>
      <c r="L196" s="202"/>
      <c r="M196" s="203"/>
      <c r="N196" s="204"/>
      <c r="O196" s="204"/>
      <c r="P196" s="204"/>
      <c r="Q196" s="204"/>
      <c r="R196" s="204"/>
      <c r="S196" s="204"/>
      <c r="T196" s="205"/>
      <c r="AT196" s="206" t="s">
        <v>146</v>
      </c>
      <c r="AU196" s="206" t="s">
        <v>91</v>
      </c>
      <c r="AV196" s="13" t="s">
        <v>91</v>
      </c>
      <c r="AW196" s="13" t="s">
        <v>41</v>
      </c>
      <c r="AX196" s="13" t="s">
        <v>81</v>
      </c>
      <c r="AY196" s="206" t="s">
        <v>133</v>
      </c>
    </row>
    <row r="197" spans="1:65" s="14" customFormat="1">
      <c r="B197" s="207"/>
      <c r="C197" s="208"/>
      <c r="D197" s="189" t="s">
        <v>146</v>
      </c>
      <c r="E197" s="209" t="s">
        <v>35</v>
      </c>
      <c r="F197" s="210" t="s">
        <v>148</v>
      </c>
      <c r="G197" s="208"/>
      <c r="H197" s="211">
        <v>20.6</v>
      </c>
      <c r="I197" s="212"/>
      <c r="J197" s="208"/>
      <c r="K197" s="208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146</v>
      </c>
      <c r="AU197" s="217" t="s">
        <v>91</v>
      </c>
      <c r="AV197" s="14" t="s">
        <v>140</v>
      </c>
      <c r="AW197" s="14" t="s">
        <v>41</v>
      </c>
      <c r="AX197" s="14" t="s">
        <v>89</v>
      </c>
      <c r="AY197" s="217" t="s">
        <v>133</v>
      </c>
    </row>
    <row r="198" spans="1:65" s="2" customFormat="1" ht="24.15" customHeight="1">
      <c r="A198" s="37"/>
      <c r="B198" s="38"/>
      <c r="C198" s="176" t="s">
        <v>387</v>
      </c>
      <c r="D198" s="176" t="s">
        <v>135</v>
      </c>
      <c r="E198" s="177" t="s">
        <v>1400</v>
      </c>
      <c r="F198" s="178" t="s">
        <v>1401</v>
      </c>
      <c r="G198" s="179" t="s">
        <v>248</v>
      </c>
      <c r="H198" s="180">
        <v>64.471999999999994</v>
      </c>
      <c r="I198" s="181"/>
      <c r="J198" s="182">
        <f>ROUND(I198*H198,2)</f>
        <v>0</v>
      </c>
      <c r="K198" s="178" t="s">
        <v>139</v>
      </c>
      <c r="L198" s="42"/>
      <c r="M198" s="183" t="s">
        <v>35</v>
      </c>
      <c r="N198" s="184" t="s">
        <v>52</v>
      </c>
      <c r="O198" s="67"/>
      <c r="P198" s="185">
        <f>O198*H198</f>
        <v>0</v>
      </c>
      <c r="Q198" s="185">
        <v>1E-4</v>
      </c>
      <c r="R198" s="185">
        <f>Q198*H198</f>
        <v>6.4472000000000002E-3</v>
      </c>
      <c r="S198" s="185">
        <v>2.41</v>
      </c>
      <c r="T198" s="186">
        <f>S198*H198</f>
        <v>155.37752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7" t="s">
        <v>140</v>
      </c>
      <c r="AT198" s="187" t="s">
        <v>135</v>
      </c>
      <c r="AU198" s="187" t="s">
        <v>91</v>
      </c>
      <c r="AY198" s="19" t="s">
        <v>133</v>
      </c>
      <c r="BE198" s="188">
        <f>IF(N198="základní",J198,0)</f>
        <v>0</v>
      </c>
      <c r="BF198" s="188">
        <f>IF(N198="snížená",J198,0)</f>
        <v>0</v>
      </c>
      <c r="BG198" s="188">
        <f>IF(N198="zákl. přenesená",J198,0)</f>
        <v>0</v>
      </c>
      <c r="BH198" s="188">
        <f>IF(N198="sníž. přenesená",J198,0)</f>
        <v>0</v>
      </c>
      <c r="BI198" s="188">
        <f>IF(N198="nulová",J198,0)</f>
        <v>0</v>
      </c>
      <c r="BJ198" s="19" t="s">
        <v>89</v>
      </c>
      <c r="BK198" s="188">
        <f>ROUND(I198*H198,2)</f>
        <v>0</v>
      </c>
      <c r="BL198" s="19" t="s">
        <v>140</v>
      </c>
      <c r="BM198" s="187" t="s">
        <v>404</v>
      </c>
    </row>
    <row r="199" spans="1:65" s="2" customFormat="1" ht="19.2">
      <c r="A199" s="37"/>
      <c r="B199" s="38"/>
      <c r="C199" s="39"/>
      <c r="D199" s="189" t="s">
        <v>142</v>
      </c>
      <c r="E199" s="39"/>
      <c r="F199" s="190" t="s">
        <v>1401</v>
      </c>
      <c r="G199" s="39"/>
      <c r="H199" s="39"/>
      <c r="I199" s="191"/>
      <c r="J199" s="39"/>
      <c r="K199" s="39"/>
      <c r="L199" s="42"/>
      <c r="M199" s="192"/>
      <c r="N199" s="193"/>
      <c r="O199" s="67"/>
      <c r="P199" s="67"/>
      <c r="Q199" s="67"/>
      <c r="R199" s="67"/>
      <c r="S199" s="67"/>
      <c r="T199" s="68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9" t="s">
        <v>142</v>
      </c>
      <c r="AU199" s="19" t="s">
        <v>91</v>
      </c>
    </row>
    <row r="200" spans="1:65" s="13" customFormat="1" ht="30.6">
      <c r="B200" s="196"/>
      <c r="C200" s="197"/>
      <c r="D200" s="189" t="s">
        <v>146</v>
      </c>
      <c r="E200" s="198" t="s">
        <v>35</v>
      </c>
      <c r="F200" s="199" t="s">
        <v>1402</v>
      </c>
      <c r="G200" s="197"/>
      <c r="H200" s="200">
        <v>21.648</v>
      </c>
      <c r="I200" s="201"/>
      <c r="J200" s="197"/>
      <c r="K200" s="197"/>
      <c r="L200" s="202"/>
      <c r="M200" s="203"/>
      <c r="N200" s="204"/>
      <c r="O200" s="204"/>
      <c r="P200" s="204"/>
      <c r="Q200" s="204"/>
      <c r="R200" s="204"/>
      <c r="S200" s="204"/>
      <c r="T200" s="205"/>
      <c r="AT200" s="206" t="s">
        <v>146</v>
      </c>
      <c r="AU200" s="206" t="s">
        <v>91</v>
      </c>
      <c r="AV200" s="13" t="s">
        <v>91</v>
      </c>
      <c r="AW200" s="13" t="s">
        <v>41</v>
      </c>
      <c r="AX200" s="13" t="s">
        <v>81</v>
      </c>
      <c r="AY200" s="206" t="s">
        <v>133</v>
      </c>
    </row>
    <row r="201" spans="1:65" s="13" customFormat="1" ht="30.6">
      <c r="B201" s="196"/>
      <c r="C201" s="197"/>
      <c r="D201" s="189" t="s">
        <v>146</v>
      </c>
      <c r="E201" s="198" t="s">
        <v>35</v>
      </c>
      <c r="F201" s="199" t="s">
        <v>1403</v>
      </c>
      <c r="G201" s="197"/>
      <c r="H201" s="200">
        <v>42.823999999999998</v>
      </c>
      <c r="I201" s="201"/>
      <c r="J201" s="197"/>
      <c r="K201" s="197"/>
      <c r="L201" s="202"/>
      <c r="M201" s="203"/>
      <c r="N201" s="204"/>
      <c r="O201" s="204"/>
      <c r="P201" s="204"/>
      <c r="Q201" s="204"/>
      <c r="R201" s="204"/>
      <c r="S201" s="204"/>
      <c r="T201" s="205"/>
      <c r="AT201" s="206" t="s">
        <v>146</v>
      </c>
      <c r="AU201" s="206" t="s">
        <v>91</v>
      </c>
      <c r="AV201" s="13" t="s">
        <v>91</v>
      </c>
      <c r="AW201" s="13" t="s">
        <v>41</v>
      </c>
      <c r="AX201" s="13" t="s">
        <v>81</v>
      </c>
      <c r="AY201" s="206" t="s">
        <v>133</v>
      </c>
    </row>
    <row r="202" spans="1:65" s="14" customFormat="1">
      <c r="B202" s="207"/>
      <c r="C202" s="208"/>
      <c r="D202" s="189" t="s">
        <v>146</v>
      </c>
      <c r="E202" s="209" t="s">
        <v>35</v>
      </c>
      <c r="F202" s="210" t="s">
        <v>148</v>
      </c>
      <c r="G202" s="208"/>
      <c r="H202" s="211">
        <v>64.471999999999994</v>
      </c>
      <c r="I202" s="212"/>
      <c r="J202" s="208"/>
      <c r="K202" s="208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146</v>
      </c>
      <c r="AU202" s="217" t="s">
        <v>91</v>
      </c>
      <c r="AV202" s="14" t="s">
        <v>140</v>
      </c>
      <c r="AW202" s="14" t="s">
        <v>41</v>
      </c>
      <c r="AX202" s="14" t="s">
        <v>89</v>
      </c>
      <c r="AY202" s="217" t="s">
        <v>133</v>
      </c>
    </row>
    <row r="203" spans="1:65" s="12" customFormat="1" ht="22.95" customHeight="1">
      <c r="B203" s="160"/>
      <c r="C203" s="161"/>
      <c r="D203" s="162" t="s">
        <v>80</v>
      </c>
      <c r="E203" s="174" t="s">
        <v>1011</v>
      </c>
      <c r="F203" s="174" t="s">
        <v>1012</v>
      </c>
      <c r="G203" s="161"/>
      <c r="H203" s="161"/>
      <c r="I203" s="164"/>
      <c r="J203" s="175">
        <f>BK203</f>
        <v>0</v>
      </c>
      <c r="K203" s="161"/>
      <c r="L203" s="166"/>
      <c r="M203" s="167"/>
      <c r="N203" s="168"/>
      <c r="O203" s="168"/>
      <c r="P203" s="169">
        <f>SUM(P204:P242)</f>
        <v>0</v>
      </c>
      <c r="Q203" s="168"/>
      <c r="R203" s="169">
        <f>SUM(R204:R242)</f>
        <v>0</v>
      </c>
      <c r="S203" s="168"/>
      <c r="T203" s="170">
        <f>SUM(T204:T242)</f>
        <v>0</v>
      </c>
      <c r="AR203" s="171" t="s">
        <v>89</v>
      </c>
      <c r="AT203" s="172" t="s">
        <v>80</v>
      </c>
      <c r="AU203" s="172" t="s">
        <v>89</v>
      </c>
      <c r="AY203" s="171" t="s">
        <v>133</v>
      </c>
      <c r="BK203" s="173">
        <f>SUM(BK204:BK242)</f>
        <v>0</v>
      </c>
    </row>
    <row r="204" spans="1:65" s="2" customFormat="1" ht="24.15" customHeight="1">
      <c r="A204" s="37"/>
      <c r="B204" s="38"/>
      <c r="C204" s="176" t="s">
        <v>210</v>
      </c>
      <c r="D204" s="176" t="s">
        <v>135</v>
      </c>
      <c r="E204" s="177" t="s">
        <v>1404</v>
      </c>
      <c r="F204" s="178" t="s">
        <v>1405</v>
      </c>
      <c r="G204" s="179" t="s">
        <v>447</v>
      </c>
      <c r="H204" s="180">
        <v>0.34799999999999998</v>
      </c>
      <c r="I204" s="181"/>
      <c r="J204" s="182">
        <f>ROUND(I204*H204,2)</f>
        <v>0</v>
      </c>
      <c r="K204" s="178" t="s">
        <v>139</v>
      </c>
      <c r="L204" s="42"/>
      <c r="M204" s="183" t="s">
        <v>35</v>
      </c>
      <c r="N204" s="184" t="s">
        <v>52</v>
      </c>
      <c r="O204" s="67"/>
      <c r="P204" s="185">
        <f>O204*H204</f>
        <v>0</v>
      </c>
      <c r="Q204" s="185">
        <v>0</v>
      </c>
      <c r="R204" s="185">
        <f>Q204*H204</f>
        <v>0</v>
      </c>
      <c r="S204" s="185">
        <v>0</v>
      </c>
      <c r="T204" s="18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7" t="s">
        <v>140</v>
      </c>
      <c r="AT204" s="187" t="s">
        <v>135</v>
      </c>
      <c r="AU204" s="187" t="s">
        <v>91</v>
      </c>
      <c r="AY204" s="19" t="s">
        <v>133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19" t="s">
        <v>89</v>
      </c>
      <c r="BK204" s="188">
        <f>ROUND(I204*H204,2)</f>
        <v>0</v>
      </c>
      <c r="BL204" s="19" t="s">
        <v>140</v>
      </c>
      <c r="BM204" s="187" t="s">
        <v>408</v>
      </c>
    </row>
    <row r="205" spans="1:65" s="2" customFormat="1" ht="19.2">
      <c r="A205" s="37"/>
      <c r="B205" s="38"/>
      <c r="C205" s="39"/>
      <c r="D205" s="189" t="s">
        <v>142</v>
      </c>
      <c r="E205" s="39"/>
      <c r="F205" s="190" t="s">
        <v>1405</v>
      </c>
      <c r="G205" s="39"/>
      <c r="H205" s="39"/>
      <c r="I205" s="191"/>
      <c r="J205" s="39"/>
      <c r="K205" s="39"/>
      <c r="L205" s="42"/>
      <c r="M205" s="192"/>
      <c r="N205" s="193"/>
      <c r="O205" s="67"/>
      <c r="P205" s="67"/>
      <c r="Q205" s="67"/>
      <c r="R205" s="67"/>
      <c r="S205" s="67"/>
      <c r="T205" s="68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9" t="s">
        <v>142</v>
      </c>
      <c r="AU205" s="19" t="s">
        <v>91</v>
      </c>
    </row>
    <row r="206" spans="1:65" s="13" customFormat="1">
      <c r="B206" s="196"/>
      <c r="C206" s="197"/>
      <c r="D206" s="189" t="s">
        <v>146</v>
      </c>
      <c r="E206" s="198" t="s">
        <v>35</v>
      </c>
      <c r="F206" s="199" t="s">
        <v>1406</v>
      </c>
      <c r="G206" s="197"/>
      <c r="H206" s="200">
        <v>0.34799999999999998</v>
      </c>
      <c r="I206" s="201"/>
      <c r="J206" s="197"/>
      <c r="K206" s="197"/>
      <c r="L206" s="202"/>
      <c r="M206" s="203"/>
      <c r="N206" s="204"/>
      <c r="O206" s="204"/>
      <c r="P206" s="204"/>
      <c r="Q206" s="204"/>
      <c r="R206" s="204"/>
      <c r="S206" s="204"/>
      <c r="T206" s="205"/>
      <c r="AT206" s="206" t="s">
        <v>146</v>
      </c>
      <c r="AU206" s="206" t="s">
        <v>91</v>
      </c>
      <c r="AV206" s="13" t="s">
        <v>91</v>
      </c>
      <c r="AW206" s="13" t="s">
        <v>41</v>
      </c>
      <c r="AX206" s="13" t="s">
        <v>81</v>
      </c>
      <c r="AY206" s="206" t="s">
        <v>133</v>
      </c>
    </row>
    <row r="207" spans="1:65" s="14" customFormat="1">
      <c r="B207" s="207"/>
      <c r="C207" s="208"/>
      <c r="D207" s="189" t="s">
        <v>146</v>
      </c>
      <c r="E207" s="209" t="s">
        <v>35</v>
      </c>
      <c r="F207" s="210" t="s">
        <v>148</v>
      </c>
      <c r="G207" s="208"/>
      <c r="H207" s="211">
        <v>0.34799999999999998</v>
      </c>
      <c r="I207" s="212"/>
      <c r="J207" s="208"/>
      <c r="K207" s="208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146</v>
      </c>
      <c r="AU207" s="217" t="s">
        <v>91</v>
      </c>
      <c r="AV207" s="14" t="s">
        <v>140</v>
      </c>
      <c r="AW207" s="14" t="s">
        <v>41</v>
      </c>
      <c r="AX207" s="14" t="s">
        <v>89</v>
      </c>
      <c r="AY207" s="217" t="s">
        <v>133</v>
      </c>
    </row>
    <row r="208" spans="1:65" s="2" customFormat="1" ht="21.75" customHeight="1">
      <c r="A208" s="37"/>
      <c r="B208" s="38"/>
      <c r="C208" s="176" t="s">
        <v>405</v>
      </c>
      <c r="D208" s="176" t="s">
        <v>135</v>
      </c>
      <c r="E208" s="177" t="s">
        <v>1020</v>
      </c>
      <c r="F208" s="178" t="s">
        <v>1021</v>
      </c>
      <c r="G208" s="179" t="s">
        <v>447</v>
      </c>
      <c r="H208" s="180">
        <v>9.57</v>
      </c>
      <c r="I208" s="181"/>
      <c r="J208" s="182">
        <f>ROUND(I208*H208,2)</f>
        <v>0</v>
      </c>
      <c r="K208" s="178" t="s">
        <v>139</v>
      </c>
      <c r="L208" s="42"/>
      <c r="M208" s="183" t="s">
        <v>35</v>
      </c>
      <c r="N208" s="184" t="s">
        <v>52</v>
      </c>
      <c r="O208" s="67"/>
      <c r="P208" s="185">
        <f>O208*H208</f>
        <v>0</v>
      </c>
      <c r="Q208" s="185">
        <v>0</v>
      </c>
      <c r="R208" s="185">
        <f>Q208*H208</f>
        <v>0</v>
      </c>
      <c r="S208" s="185">
        <v>0</v>
      </c>
      <c r="T208" s="18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7" t="s">
        <v>140</v>
      </c>
      <c r="AT208" s="187" t="s">
        <v>135</v>
      </c>
      <c r="AU208" s="187" t="s">
        <v>91</v>
      </c>
      <c r="AY208" s="19" t="s">
        <v>133</v>
      </c>
      <c r="BE208" s="188">
        <f>IF(N208="základní",J208,0)</f>
        <v>0</v>
      </c>
      <c r="BF208" s="188">
        <f>IF(N208="snížená",J208,0)</f>
        <v>0</v>
      </c>
      <c r="BG208" s="188">
        <f>IF(N208="zákl. přenesená",J208,0)</f>
        <v>0</v>
      </c>
      <c r="BH208" s="188">
        <f>IF(N208="sníž. přenesená",J208,0)</f>
        <v>0</v>
      </c>
      <c r="BI208" s="188">
        <f>IF(N208="nulová",J208,0)</f>
        <v>0</v>
      </c>
      <c r="BJ208" s="19" t="s">
        <v>89</v>
      </c>
      <c r="BK208" s="188">
        <f>ROUND(I208*H208,2)</f>
        <v>0</v>
      </c>
      <c r="BL208" s="19" t="s">
        <v>140</v>
      </c>
      <c r="BM208" s="187" t="s">
        <v>625</v>
      </c>
    </row>
    <row r="209" spans="1:65" s="2" customFormat="1">
      <c r="A209" s="37"/>
      <c r="B209" s="38"/>
      <c r="C209" s="39"/>
      <c r="D209" s="189" t="s">
        <v>142</v>
      </c>
      <c r="E209" s="39"/>
      <c r="F209" s="190" t="s">
        <v>1021</v>
      </c>
      <c r="G209" s="39"/>
      <c r="H209" s="39"/>
      <c r="I209" s="191"/>
      <c r="J209" s="39"/>
      <c r="K209" s="39"/>
      <c r="L209" s="42"/>
      <c r="M209" s="192"/>
      <c r="N209" s="193"/>
      <c r="O209" s="67"/>
      <c r="P209" s="67"/>
      <c r="Q209" s="67"/>
      <c r="R209" s="67"/>
      <c r="S209" s="67"/>
      <c r="T209" s="68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9" t="s">
        <v>142</v>
      </c>
      <c r="AU209" s="19" t="s">
        <v>91</v>
      </c>
    </row>
    <row r="210" spans="1:65" s="13" customFormat="1">
      <c r="B210" s="196"/>
      <c r="C210" s="197"/>
      <c r="D210" s="189" t="s">
        <v>146</v>
      </c>
      <c r="E210" s="198" t="s">
        <v>35</v>
      </c>
      <c r="F210" s="199" t="s">
        <v>1407</v>
      </c>
      <c r="G210" s="197"/>
      <c r="H210" s="200">
        <v>9.57</v>
      </c>
      <c r="I210" s="201"/>
      <c r="J210" s="197"/>
      <c r="K210" s="197"/>
      <c r="L210" s="202"/>
      <c r="M210" s="203"/>
      <c r="N210" s="204"/>
      <c r="O210" s="204"/>
      <c r="P210" s="204"/>
      <c r="Q210" s="204"/>
      <c r="R210" s="204"/>
      <c r="S210" s="204"/>
      <c r="T210" s="205"/>
      <c r="AT210" s="206" t="s">
        <v>146</v>
      </c>
      <c r="AU210" s="206" t="s">
        <v>91</v>
      </c>
      <c r="AV210" s="13" t="s">
        <v>91</v>
      </c>
      <c r="AW210" s="13" t="s">
        <v>41</v>
      </c>
      <c r="AX210" s="13" t="s">
        <v>81</v>
      </c>
      <c r="AY210" s="206" t="s">
        <v>133</v>
      </c>
    </row>
    <row r="211" spans="1:65" s="14" customFormat="1">
      <c r="B211" s="207"/>
      <c r="C211" s="208"/>
      <c r="D211" s="189" t="s">
        <v>146</v>
      </c>
      <c r="E211" s="209" t="s">
        <v>35</v>
      </c>
      <c r="F211" s="210" t="s">
        <v>148</v>
      </c>
      <c r="G211" s="208"/>
      <c r="H211" s="211">
        <v>9.57</v>
      </c>
      <c r="I211" s="212"/>
      <c r="J211" s="208"/>
      <c r="K211" s="208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146</v>
      </c>
      <c r="AU211" s="217" t="s">
        <v>91</v>
      </c>
      <c r="AV211" s="14" t="s">
        <v>140</v>
      </c>
      <c r="AW211" s="14" t="s">
        <v>41</v>
      </c>
      <c r="AX211" s="14" t="s">
        <v>89</v>
      </c>
      <c r="AY211" s="217" t="s">
        <v>133</v>
      </c>
    </row>
    <row r="212" spans="1:65" s="2" customFormat="1" ht="24.15" customHeight="1">
      <c r="A212" s="37"/>
      <c r="B212" s="38"/>
      <c r="C212" s="176" t="s">
        <v>216</v>
      </c>
      <c r="D212" s="176" t="s">
        <v>135</v>
      </c>
      <c r="E212" s="177" t="s">
        <v>1024</v>
      </c>
      <c r="F212" s="178" t="s">
        <v>1025</v>
      </c>
      <c r="G212" s="179" t="s">
        <v>447</v>
      </c>
      <c r="H212" s="180">
        <v>181.83</v>
      </c>
      <c r="I212" s="181"/>
      <c r="J212" s="182">
        <f>ROUND(I212*H212,2)</f>
        <v>0</v>
      </c>
      <c r="K212" s="178" t="s">
        <v>139</v>
      </c>
      <c r="L212" s="42"/>
      <c r="M212" s="183" t="s">
        <v>35</v>
      </c>
      <c r="N212" s="184" t="s">
        <v>52</v>
      </c>
      <c r="O212" s="67"/>
      <c r="P212" s="185">
        <f>O212*H212</f>
        <v>0</v>
      </c>
      <c r="Q212" s="185">
        <v>0</v>
      </c>
      <c r="R212" s="185">
        <f>Q212*H212</f>
        <v>0</v>
      </c>
      <c r="S212" s="185">
        <v>0</v>
      </c>
      <c r="T212" s="186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7" t="s">
        <v>140</v>
      </c>
      <c r="AT212" s="187" t="s">
        <v>135</v>
      </c>
      <c r="AU212" s="187" t="s">
        <v>91</v>
      </c>
      <c r="AY212" s="19" t="s">
        <v>133</v>
      </c>
      <c r="BE212" s="188">
        <f>IF(N212="základní",J212,0)</f>
        <v>0</v>
      </c>
      <c r="BF212" s="188">
        <f>IF(N212="snížená",J212,0)</f>
        <v>0</v>
      </c>
      <c r="BG212" s="188">
        <f>IF(N212="zákl. přenesená",J212,0)</f>
        <v>0</v>
      </c>
      <c r="BH212" s="188">
        <f>IF(N212="sníž. přenesená",J212,0)</f>
        <v>0</v>
      </c>
      <c r="BI212" s="188">
        <f>IF(N212="nulová",J212,0)</f>
        <v>0</v>
      </c>
      <c r="BJ212" s="19" t="s">
        <v>89</v>
      </c>
      <c r="BK212" s="188">
        <f>ROUND(I212*H212,2)</f>
        <v>0</v>
      </c>
      <c r="BL212" s="19" t="s">
        <v>140</v>
      </c>
      <c r="BM212" s="187" t="s">
        <v>637</v>
      </c>
    </row>
    <row r="213" spans="1:65" s="2" customFormat="1" ht="19.2">
      <c r="A213" s="37"/>
      <c r="B213" s="38"/>
      <c r="C213" s="39"/>
      <c r="D213" s="189" t="s">
        <v>142</v>
      </c>
      <c r="E213" s="39"/>
      <c r="F213" s="190" t="s">
        <v>1025</v>
      </c>
      <c r="G213" s="39"/>
      <c r="H213" s="39"/>
      <c r="I213" s="191"/>
      <c r="J213" s="39"/>
      <c r="K213" s="39"/>
      <c r="L213" s="42"/>
      <c r="M213" s="192"/>
      <c r="N213" s="193"/>
      <c r="O213" s="67"/>
      <c r="P213" s="67"/>
      <c r="Q213" s="67"/>
      <c r="R213" s="67"/>
      <c r="S213" s="67"/>
      <c r="T213" s="68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9" t="s">
        <v>142</v>
      </c>
      <c r="AU213" s="19" t="s">
        <v>91</v>
      </c>
    </row>
    <row r="214" spans="1:65" s="13" customFormat="1">
      <c r="B214" s="196"/>
      <c r="C214" s="197"/>
      <c r="D214" s="189" t="s">
        <v>146</v>
      </c>
      <c r="E214" s="198" t="s">
        <v>35</v>
      </c>
      <c r="F214" s="199" t="s">
        <v>1408</v>
      </c>
      <c r="G214" s="197"/>
      <c r="H214" s="200">
        <v>181.83</v>
      </c>
      <c r="I214" s="201"/>
      <c r="J214" s="197"/>
      <c r="K214" s="197"/>
      <c r="L214" s="202"/>
      <c r="M214" s="203"/>
      <c r="N214" s="204"/>
      <c r="O214" s="204"/>
      <c r="P214" s="204"/>
      <c r="Q214" s="204"/>
      <c r="R214" s="204"/>
      <c r="S214" s="204"/>
      <c r="T214" s="205"/>
      <c r="AT214" s="206" t="s">
        <v>146</v>
      </c>
      <c r="AU214" s="206" t="s">
        <v>91</v>
      </c>
      <c r="AV214" s="13" t="s">
        <v>91</v>
      </c>
      <c r="AW214" s="13" t="s">
        <v>41</v>
      </c>
      <c r="AX214" s="13" t="s">
        <v>81</v>
      </c>
      <c r="AY214" s="206" t="s">
        <v>133</v>
      </c>
    </row>
    <row r="215" spans="1:65" s="14" customFormat="1">
      <c r="B215" s="207"/>
      <c r="C215" s="208"/>
      <c r="D215" s="189" t="s">
        <v>146</v>
      </c>
      <c r="E215" s="209" t="s">
        <v>35</v>
      </c>
      <c r="F215" s="210" t="s">
        <v>148</v>
      </c>
      <c r="G215" s="208"/>
      <c r="H215" s="211">
        <v>181.83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146</v>
      </c>
      <c r="AU215" s="217" t="s">
        <v>91</v>
      </c>
      <c r="AV215" s="14" t="s">
        <v>140</v>
      </c>
      <c r="AW215" s="14" t="s">
        <v>41</v>
      </c>
      <c r="AX215" s="14" t="s">
        <v>89</v>
      </c>
      <c r="AY215" s="217" t="s">
        <v>133</v>
      </c>
    </row>
    <row r="216" spans="1:65" s="2" customFormat="1" ht="16.5" customHeight="1">
      <c r="A216" s="37"/>
      <c r="B216" s="38"/>
      <c r="C216" s="176" t="s">
        <v>414</v>
      </c>
      <c r="D216" s="176" t="s">
        <v>135</v>
      </c>
      <c r="E216" s="177" t="s">
        <v>1029</v>
      </c>
      <c r="F216" s="178" t="s">
        <v>1030</v>
      </c>
      <c r="G216" s="179" t="s">
        <v>447</v>
      </c>
      <c r="H216" s="180">
        <v>159.809</v>
      </c>
      <c r="I216" s="181"/>
      <c r="J216" s="182">
        <f>ROUND(I216*H216,2)</f>
        <v>0</v>
      </c>
      <c r="K216" s="178" t="s">
        <v>139</v>
      </c>
      <c r="L216" s="42"/>
      <c r="M216" s="183" t="s">
        <v>35</v>
      </c>
      <c r="N216" s="184" t="s">
        <v>52</v>
      </c>
      <c r="O216" s="67"/>
      <c r="P216" s="185">
        <f>O216*H216</f>
        <v>0</v>
      </c>
      <c r="Q216" s="185">
        <v>0</v>
      </c>
      <c r="R216" s="185">
        <f>Q216*H216</f>
        <v>0</v>
      </c>
      <c r="S216" s="185">
        <v>0</v>
      </c>
      <c r="T216" s="18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7" t="s">
        <v>140</v>
      </c>
      <c r="AT216" s="187" t="s">
        <v>135</v>
      </c>
      <c r="AU216" s="187" t="s">
        <v>91</v>
      </c>
      <c r="AY216" s="19" t="s">
        <v>133</v>
      </c>
      <c r="BE216" s="188">
        <f>IF(N216="základní",J216,0)</f>
        <v>0</v>
      </c>
      <c r="BF216" s="188">
        <f>IF(N216="snížená",J216,0)</f>
        <v>0</v>
      </c>
      <c r="BG216" s="188">
        <f>IF(N216="zákl. přenesená",J216,0)</f>
        <v>0</v>
      </c>
      <c r="BH216" s="188">
        <f>IF(N216="sníž. přenesená",J216,0)</f>
        <v>0</v>
      </c>
      <c r="BI216" s="188">
        <f>IF(N216="nulová",J216,0)</f>
        <v>0</v>
      </c>
      <c r="BJ216" s="19" t="s">
        <v>89</v>
      </c>
      <c r="BK216" s="188">
        <f>ROUND(I216*H216,2)</f>
        <v>0</v>
      </c>
      <c r="BL216" s="19" t="s">
        <v>140</v>
      </c>
      <c r="BM216" s="187" t="s">
        <v>653</v>
      </c>
    </row>
    <row r="217" spans="1:65" s="2" customFormat="1">
      <c r="A217" s="37"/>
      <c r="B217" s="38"/>
      <c r="C217" s="39"/>
      <c r="D217" s="189" t="s">
        <v>142</v>
      </c>
      <c r="E217" s="39"/>
      <c r="F217" s="190" t="s">
        <v>1030</v>
      </c>
      <c r="G217" s="39"/>
      <c r="H217" s="39"/>
      <c r="I217" s="191"/>
      <c r="J217" s="39"/>
      <c r="K217" s="39"/>
      <c r="L217" s="42"/>
      <c r="M217" s="192"/>
      <c r="N217" s="193"/>
      <c r="O217" s="67"/>
      <c r="P217" s="67"/>
      <c r="Q217" s="67"/>
      <c r="R217" s="67"/>
      <c r="S217" s="67"/>
      <c r="T217" s="68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9" t="s">
        <v>142</v>
      </c>
      <c r="AU217" s="19" t="s">
        <v>91</v>
      </c>
    </row>
    <row r="218" spans="1:65" s="13" customFormat="1">
      <c r="B218" s="196"/>
      <c r="C218" s="197"/>
      <c r="D218" s="189" t="s">
        <v>146</v>
      </c>
      <c r="E218" s="198" t="s">
        <v>35</v>
      </c>
      <c r="F218" s="199" t="s">
        <v>1409</v>
      </c>
      <c r="G218" s="197"/>
      <c r="H218" s="200">
        <v>159.809</v>
      </c>
      <c r="I218" s="201"/>
      <c r="J218" s="197"/>
      <c r="K218" s="197"/>
      <c r="L218" s="202"/>
      <c r="M218" s="203"/>
      <c r="N218" s="204"/>
      <c r="O218" s="204"/>
      <c r="P218" s="204"/>
      <c r="Q218" s="204"/>
      <c r="R218" s="204"/>
      <c r="S218" s="204"/>
      <c r="T218" s="205"/>
      <c r="AT218" s="206" t="s">
        <v>146</v>
      </c>
      <c r="AU218" s="206" t="s">
        <v>91</v>
      </c>
      <c r="AV218" s="13" t="s">
        <v>91</v>
      </c>
      <c r="AW218" s="13" t="s">
        <v>41</v>
      </c>
      <c r="AX218" s="13" t="s">
        <v>81</v>
      </c>
      <c r="AY218" s="206" t="s">
        <v>133</v>
      </c>
    </row>
    <row r="219" spans="1:65" s="14" customFormat="1">
      <c r="B219" s="207"/>
      <c r="C219" s="208"/>
      <c r="D219" s="189" t="s">
        <v>146</v>
      </c>
      <c r="E219" s="209" t="s">
        <v>35</v>
      </c>
      <c r="F219" s="210" t="s">
        <v>148</v>
      </c>
      <c r="G219" s="208"/>
      <c r="H219" s="211">
        <v>159.809</v>
      </c>
      <c r="I219" s="212"/>
      <c r="J219" s="208"/>
      <c r="K219" s="208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146</v>
      </c>
      <c r="AU219" s="217" t="s">
        <v>91</v>
      </c>
      <c r="AV219" s="14" t="s">
        <v>140</v>
      </c>
      <c r="AW219" s="14" t="s">
        <v>41</v>
      </c>
      <c r="AX219" s="14" t="s">
        <v>89</v>
      </c>
      <c r="AY219" s="217" t="s">
        <v>133</v>
      </c>
    </row>
    <row r="220" spans="1:65" s="2" customFormat="1" ht="24.15" customHeight="1">
      <c r="A220" s="37"/>
      <c r="B220" s="38"/>
      <c r="C220" s="176" t="s">
        <v>220</v>
      </c>
      <c r="D220" s="176" t="s">
        <v>135</v>
      </c>
      <c r="E220" s="177" t="s">
        <v>1033</v>
      </c>
      <c r="F220" s="178" t="s">
        <v>1034</v>
      </c>
      <c r="G220" s="179" t="s">
        <v>447</v>
      </c>
      <c r="H220" s="180">
        <v>3118.0309999999999</v>
      </c>
      <c r="I220" s="181"/>
      <c r="J220" s="182">
        <f>ROUND(I220*H220,2)</f>
        <v>0</v>
      </c>
      <c r="K220" s="178" t="s">
        <v>139</v>
      </c>
      <c r="L220" s="42"/>
      <c r="M220" s="183" t="s">
        <v>35</v>
      </c>
      <c r="N220" s="184" t="s">
        <v>52</v>
      </c>
      <c r="O220" s="67"/>
      <c r="P220" s="185">
        <f>O220*H220</f>
        <v>0</v>
      </c>
      <c r="Q220" s="185">
        <v>0</v>
      </c>
      <c r="R220" s="185">
        <f>Q220*H220</f>
        <v>0</v>
      </c>
      <c r="S220" s="185">
        <v>0</v>
      </c>
      <c r="T220" s="18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7" t="s">
        <v>140</v>
      </c>
      <c r="AT220" s="187" t="s">
        <v>135</v>
      </c>
      <c r="AU220" s="187" t="s">
        <v>91</v>
      </c>
      <c r="AY220" s="19" t="s">
        <v>133</v>
      </c>
      <c r="BE220" s="188">
        <f>IF(N220="základní",J220,0)</f>
        <v>0</v>
      </c>
      <c r="BF220" s="188">
        <f>IF(N220="snížená",J220,0)</f>
        <v>0</v>
      </c>
      <c r="BG220" s="188">
        <f>IF(N220="zákl. přenesená",J220,0)</f>
        <v>0</v>
      </c>
      <c r="BH220" s="188">
        <f>IF(N220="sníž. přenesená",J220,0)</f>
        <v>0</v>
      </c>
      <c r="BI220" s="188">
        <f>IF(N220="nulová",J220,0)</f>
        <v>0</v>
      </c>
      <c r="BJ220" s="19" t="s">
        <v>89</v>
      </c>
      <c r="BK220" s="188">
        <f>ROUND(I220*H220,2)</f>
        <v>0</v>
      </c>
      <c r="BL220" s="19" t="s">
        <v>140</v>
      </c>
      <c r="BM220" s="187" t="s">
        <v>671</v>
      </c>
    </row>
    <row r="221" spans="1:65" s="2" customFormat="1">
      <c r="A221" s="37"/>
      <c r="B221" s="38"/>
      <c r="C221" s="39"/>
      <c r="D221" s="189" t="s">
        <v>142</v>
      </c>
      <c r="E221" s="39"/>
      <c r="F221" s="190" t="s">
        <v>1034</v>
      </c>
      <c r="G221" s="39"/>
      <c r="H221" s="39"/>
      <c r="I221" s="191"/>
      <c r="J221" s="39"/>
      <c r="K221" s="39"/>
      <c r="L221" s="42"/>
      <c r="M221" s="192"/>
      <c r="N221" s="193"/>
      <c r="O221" s="67"/>
      <c r="P221" s="67"/>
      <c r="Q221" s="67"/>
      <c r="R221" s="67"/>
      <c r="S221" s="67"/>
      <c r="T221" s="68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9" t="s">
        <v>142</v>
      </c>
      <c r="AU221" s="19" t="s">
        <v>91</v>
      </c>
    </row>
    <row r="222" spans="1:65" s="13" customFormat="1">
      <c r="B222" s="196"/>
      <c r="C222" s="197"/>
      <c r="D222" s="189" t="s">
        <v>146</v>
      </c>
      <c r="E222" s="198" t="s">
        <v>35</v>
      </c>
      <c r="F222" s="199" t="s">
        <v>1410</v>
      </c>
      <c r="G222" s="197"/>
      <c r="H222" s="200">
        <v>2958.7939999999999</v>
      </c>
      <c r="I222" s="201"/>
      <c r="J222" s="197"/>
      <c r="K222" s="197"/>
      <c r="L222" s="202"/>
      <c r="M222" s="203"/>
      <c r="N222" s="204"/>
      <c r="O222" s="204"/>
      <c r="P222" s="204"/>
      <c r="Q222" s="204"/>
      <c r="R222" s="204"/>
      <c r="S222" s="204"/>
      <c r="T222" s="205"/>
      <c r="AT222" s="206" t="s">
        <v>146</v>
      </c>
      <c r="AU222" s="206" t="s">
        <v>91</v>
      </c>
      <c r="AV222" s="13" t="s">
        <v>91</v>
      </c>
      <c r="AW222" s="13" t="s">
        <v>41</v>
      </c>
      <c r="AX222" s="13" t="s">
        <v>81</v>
      </c>
      <c r="AY222" s="206" t="s">
        <v>133</v>
      </c>
    </row>
    <row r="223" spans="1:65" s="13" customFormat="1">
      <c r="B223" s="196"/>
      <c r="C223" s="197"/>
      <c r="D223" s="189" t="s">
        <v>146</v>
      </c>
      <c r="E223" s="198" t="s">
        <v>35</v>
      </c>
      <c r="F223" s="199" t="s">
        <v>1411</v>
      </c>
      <c r="G223" s="197"/>
      <c r="H223" s="200">
        <v>159.23699999999999</v>
      </c>
      <c r="I223" s="201"/>
      <c r="J223" s="197"/>
      <c r="K223" s="197"/>
      <c r="L223" s="202"/>
      <c r="M223" s="203"/>
      <c r="N223" s="204"/>
      <c r="O223" s="204"/>
      <c r="P223" s="204"/>
      <c r="Q223" s="204"/>
      <c r="R223" s="204"/>
      <c r="S223" s="204"/>
      <c r="T223" s="205"/>
      <c r="AT223" s="206" t="s">
        <v>146</v>
      </c>
      <c r="AU223" s="206" t="s">
        <v>91</v>
      </c>
      <c r="AV223" s="13" t="s">
        <v>91</v>
      </c>
      <c r="AW223" s="13" t="s">
        <v>41</v>
      </c>
      <c r="AX223" s="13" t="s">
        <v>81</v>
      </c>
      <c r="AY223" s="206" t="s">
        <v>133</v>
      </c>
    </row>
    <row r="224" spans="1:65" s="14" customFormat="1">
      <c r="B224" s="207"/>
      <c r="C224" s="208"/>
      <c r="D224" s="189" t="s">
        <v>146</v>
      </c>
      <c r="E224" s="209" t="s">
        <v>35</v>
      </c>
      <c r="F224" s="210" t="s">
        <v>148</v>
      </c>
      <c r="G224" s="208"/>
      <c r="H224" s="211">
        <v>3118.0309999999999</v>
      </c>
      <c r="I224" s="212"/>
      <c r="J224" s="208"/>
      <c r="K224" s="208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146</v>
      </c>
      <c r="AU224" s="217" t="s">
        <v>91</v>
      </c>
      <c r="AV224" s="14" t="s">
        <v>140</v>
      </c>
      <c r="AW224" s="14" t="s">
        <v>41</v>
      </c>
      <c r="AX224" s="14" t="s">
        <v>89</v>
      </c>
      <c r="AY224" s="217" t="s">
        <v>133</v>
      </c>
    </row>
    <row r="225" spans="1:65" s="2" customFormat="1" ht="24.15" customHeight="1">
      <c r="A225" s="37"/>
      <c r="B225" s="38"/>
      <c r="C225" s="176" t="s">
        <v>427</v>
      </c>
      <c r="D225" s="176" t="s">
        <v>135</v>
      </c>
      <c r="E225" s="177" t="s">
        <v>1040</v>
      </c>
      <c r="F225" s="178" t="s">
        <v>1041</v>
      </c>
      <c r="G225" s="179" t="s">
        <v>447</v>
      </c>
      <c r="H225" s="180">
        <v>9.57</v>
      </c>
      <c r="I225" s="181"/>
      <c r="J225" s="182">
        <f>ROUND(I225*H225,2)</f>
        <v>0</v>
      </c>
      <c r="K225" s="178" t="s">
        <v>139</v>
      </c>
      <c r="L225" s="42"/>
      <c r="M225" s="183" t="s">
        <v>35</v>
      </c>
      <c r="N225" s="184" t="s">
        <v>52</v>
      </c>
      <c r="O225" s="67"/>
      <c r="P225" s="185">
        <f>O225*H225</f>
        <v>0</v>
      </c>
      <c r="Q225" s="185">
        <v>0</v>
      </c>
      <c r="R225" s="185">
        <f>Q225*H225</f>
        <v>0</v>
      </c>
      <c r="S225" s="185">
        <v>0</v>
      </c>
      <c r="T225" s="186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7" t="s">
        <v>140</v>
      </c>
      <c r="AT225" s="187" t="s">
        <v>135</v>
      </c>
      <c r="AU225" s="187" t="s">
        <v>91</v>
      </c>
      <c r="AY225" s="19" t="s">
        <v>133</v>
      </c>
      <c r="BE225" s="188">
        <f>IF(N225="základní",J225,0)</f>
        <v>0</v>
      </c>
      <c r="BF225" s="188">
        <f>IF(N225="snížená",J225,0)</f>
        <v>0</v>
      </c>
      <c r="BG225" s="188">
        <f>IF(N225="zákl. přenesená",J225,0)</f>
        <v>0</v>
      </c>
      <c r="BH225" s="188">
        <f>IF(N225="sníž. přenesená",J225,0)</f>
        <v>0</v>
      </c>
      <c r="BI225" s="188">
        <f>IF(N225="nulová",J225,0)</f>
        <v>0</v>
      </c>
      <c r="BJ225" s="19" t="s">
        <v>89</v>
      </c>
      <c r="BK225" s="188">
        <f>ROUND(I225*H225,2)</f>
        <v>0</v>
      </c>
      <c r="BL225" s="19" t="s">
        <v>140</v>
      </c>
      <c r="BM225" s="187" t="s">
        <v>682</v>
      </c>
    </row>
    <row r="226" spans="1:65" s="2" customFormat="1" ht="19.2">
      <c r="A226" s="37"/>
      <c r="B226" s="38"/>
      <c r="C226" s="39"/>
      <c r="D226" s="189" t="s">
        <v>142</v>
      </c>
      <c r="E226" s="39"/>
      <c r="F226" s="190" t="s">
        <v>1041</v>
      </c>
      <c r="G226" s="39"/>
      <c r="H226" s="39"/>
      <c r="I226" s="191"/>
      <c r="J226" s="39"/>
      <c r="K226" s="39"/>
      <c r="L226" s="42"/>
      <c r="M226" s="192"/>
      <c r="N226" s="193"/>
      <c r="O226" s="67"/>
      <c r="P226" s="67"/>
      <c r="Q226" s="67"/>
      <c r="R226" s="67"/>
      <c r="S226" s="67"/>
      <c r="T226" s="68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9" t="s">
        <v>142</v>
      </c>
      <c r="AU226" s="19" t="s">
        <v>91</v>
      </c>
    </row>
    <row r="227" spans="1:65" s="13" customFormat="1">
      <c r="B227" s="196"/>
      <c r="C227" s="197"/>
      <c r="D227" s="189" t="s">
        <v>146</v>
      </c>
      <c r="E227" s="198" t="s">
        <v>35</v>
      </c>
      <c r="F227" s="199" t="s">
        <v>1412</v>
      </c>
      <c r="G227" s="197"/>
      <c r="H227" s="200">
        <v>9.57</v>
      </c>
      <c r="I227" s="201"/>
      <c r="J227" s="197"/>
      <c r="K227" s="197"/>
      <c r="L227" s="202"/>
      <c r="M227" s="203"/>
      <c r="N227" s="204"/>
      <c r="O227" s="204"/>
      <c r="P227" s="204"/>
      <c r="Q227" s="204"/>
      <c r="R227" s="204"/>
      <c r="S227" s="204"/>
      <c r="T227" s="205"/>
      <c r="AT227" s="206" t="s">
        <v>146</v>
      </c>
      <c r="AU227" s="206" t="s">
        <v>91</v>
      </c>
      <c r="AV227" s="13" t="s">
        <v>91</v>
      </c>
      <c r="AW227" s="13" t="s">
        <v>41</v>
      </c>
      <c r="AX227" s="13" t="s">
        <v>81</v>
      </c>
      <c r="AY227" s="206" t="s">
        <v>133</v>
      </c>
    </row>
    <row r="228" spans="1:65" s="14" customFormat="1">
      <c r="B228" s="207"/>
      <c r="C228" s="208"/>
      <c r="D228" s="189" t="s">
        <v>146</v>
      </c>
      <c r="E228" s="209" t="s">
        <v>35</v>
      </c>
      <c r="F228" s="210" t="s">
        <v>148</v>
      </c>
      <c r="G228" s="208"/>
      <c r="H228" s="211">
        <v>9.57</v>
      </c>
      <c r="I228" s="212"/>
      <c r="J228" s="208"/>
      <c r="K228" s="208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146</v>
      </c>
      <c r="AU228" s="217" t="s">
        <v>91</v>
      </c>
      <c r="AV228" s="14" t="s">
        <v>140</v>
      </c>
      <c r="AW228" s="14" t="s">
        <v>41</v>
      </c>
      <c r="AX228" s="14" t="s">
        <v>89</v>
      </c>
      <c r="AY228" s="217" t="s">
        <v>133</v>
      </c>
    </row>
    <row r="229" spans="1:65" s="2" customFormat="1" ht="24.15" customHeight="1">
      <c r="A229" s="37"/>
      <c r="B229" s="38"/>
      <c r="C229" s="176" t="s">
        <v>229</v>
      </c>
      <c r="D229" s="176" t="s">
        <v>135</v>
      </c>
      <c r="E229" s="177" t="s">
        <v>1044</v>
      </c>
      <c r="F229" s="178" t="s">
        <v>1045</v>
      </c>
      <c r="G229" s="179" t="s">
        <v>447</v>
      </c>
      <c r="H229" s="180">
        <v>159.809</v>
      </c>
      <c r="I229" s="181"/>
      <c r="J229" s="182">
        <f>ROUND(I229*H229,2)</f>
        <v>0</v>
      </c>
      <c r="K229" s="178" t="s">
        <v>139</v>
      </c>
      <c r="L229" s="42"/>
      <c r="M229" s="183" t="s">
        <v>35</v>
      </c>
      <c r="N229" s="184" t="s">
        <v>52</v>
      </c>
      <c r="O229" s="67"/>
      <c r="P229" s="185">
        <f>O229*H229</f>
        <v>0</v>
      </c>
      <c r="Q229" s="185">
        <v>0</v>
      </c>
      <c r="R229" s="185">
        <f>Q229*H229</f>
        <v>0</v>
      </c>
      <c r="S229" s="185">
        <v>0</v>
      </c>
      <c r="T229" s="186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7" t="s">
        <v>140</v>
      </c>
      <c r="AT229" s="187" t="s">
        <v>135</v>
      </c>
      <c r="AU229" s="187" t="s">
        <v>91</v>
      </c>
      <c r="AY229" s="19" t="s">
        <v>133</v>
      </c>
      <c r="BE229" s="188">
        <f>IF(N229="základní",J229,0)</f>
        <v>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19" t="s">
        <v>89</v>
      </c>
      <c r="BK229" s="188">
        <f>ROUND(I229*H229,2)</f>
        <v>0</v>
      </c>
      <c r="BL229" s="19" t="s">
        <v>140</v>
      </c>
      <c r="BM229" s="187" t="s">
        <v>692</v>
      </c>
    </row>
    <row r="230" spans="1:65" s="2" customFormat="1" ht="19.2">
      <c r="A230" s="37"/>
      <c r="B230" s="38"/>
      <c r="C230" s="39"/>
      <c r="D230" s="189" t="s">
        <v>142</v>
      </c>
      <c r="E230" s="39"/>
      <c r="F230" s="190" t="s">
        <v>1045</v>
      </c>
      <c r="G230" s="39"/>
      <c r="H230" s="39"/>
      <c r="I230" s="191"/>
      <c r="J230" s="39"/>
      <c r="K230" s="39"/>
      <c r="L230" s="42"/>
      <c r="M230" s="192"/>
      <c r="N230" s="193"/>
      <c r="O230" s="67"/>
      <c r="P230" s="67"/>
      <c r="Q230" s="67"/>
      <c r="R230" s="67"/>
      <c r="S230" s="67"/>
      <c r="T230" s="68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9" t="s">
        <v>142</v>
      </c>
      <c r="AU230" s="19" t="s">
        <v>91</v>
      </c>
    </row>
    <row r="231" spans="1:65" s="13" customFormat="1">
      <c r="B231" s="196"/>
      <c r="C231" s="197"/>
      <c r="D231" s="189" t="s">
        <v>146</v>
      </c>
      <c r="E231" s="198" t="s">
        <v>35</v>
      </c>
      <c r="F231" s="199" t="s">
        <v>1413</v>
      </c>
      <c r="G231" s="197"/>
      <c r="H231" s="200">
        <v>159.809</v>
      </c>
      <c r="I231" s="201"/>
      <c r="J231" s="197"/>
      <c r="K231" s="197"/>
      <c r="L231" s="202"/>
      <c r="M231" s="203"/>
      <c r="N231" s="204"/>
      <c r="O231" s="204"/>
      <c r="P231" s="204"/>
      <c r="Q231" s="204"/>
      <c r="R231" s="204"/>
      <c r="S231" s="204"/>
      <c r="T231" s="205"/>
      <c r="AT231" s="206" t="s">
        <v>146</v>
      </c>
      <c r="AU231" s="206" t="s">
        <v>91</v>
      </c>
      <c r="AV231" s="13" t="s">
        <v>91</v>
      </c>
      <c r="AW231" s="13" t="s">
        <v>41</v>
      </c>
      <c r="AX231" s="13" t="s">
        <v>81</v>
      </c>
      <c r="AY231" s="206" t="s">
        <v>133</v>
      </c>
    </row>
    <row r="232" spans="1:65" s="14" customFormat="1">
      <c r="B232" s="207"/>
      <c r="C232" s="208"/>
      <c r="D232" s="189" t="s">
        <v>146</v>
      </c>
      <c r="E232" s="209" t="s">
        <v>35</v>
      </c>
      <c r="F232" s="210" t="s">
        <v>148</v>
      </c>
      <c r="G232" s="208"/>
      <c r="H232" s="211">
        <v>159.809</v>
      </c>
      <c r="I232" s="212"/>
      <c r="J232" s="208"/>
      <c r="K232" s="208"/>
      <c r="L232" s="213"/>
      <c r="M232" s="214"/>
      <c r="N232" s="215"/>
      <c r="O232" s="215"/>
      <c r="P232" s="215"/>
      <c r="Q232" s="215"/>
      <c r="R232" s="215"/>
      <c r="S232" s="215"/>
      <c r="T232" s="216"/>
      <c r="AT232" s="217" t="s">
        <v>146</v>
      </c>
      <c r="AU232" s="217" t="s">
        <v>91</v>
      </c>
      <c r="AV232" s="14" t="s">
        <v>140</v>
      </c>
      <c r="AW232" s="14" t="s">
        <v>41</v>
      </c>
      <c r="AX232" s="14" t="s">
        <v>89</v>
      </c>
      <c r="AY232" s="217" t="s">
        <v>133</v>
      </c>
    </row>
    <row r="233" spans="1:65" s="2" customFormat="1" ht="37.950000000000003" customHeight="1">
      <c r="A233" s="37"/>
      <c r="B233" s="38"/>
      <c r="C233" s="176" t="s">
        <v>439</v>
      </c>
      <c r="D233" s="176" t="s">
        <v>135</v>
      </c>
      <c r="E233" s="177" t="s">
        <v>1049</v>
      </c>
      <c r="F233" s="178" t="s">
        <v>1050</v>
      </c>
      <c r="G233" s="179" t="s">
        <v>447</v>
      </c>
      <c r="H233" s="180">
        <v>155.37799999999999</v>
      </c>
      <c r="I233" s="181"/>
      <c r="J233" s="182">
        <f>ROUND(I233*H233,2)</f>
        <v>0</v>
      </c>
      <c r="K233" s="178" t="s">
        <v>139</v>
      </c>
      <c r="L233" s="42"/>
      <c r="M233" s="183" t="s">
        <v>35</v>
      </c>
      <c r="N233" s="184" t="s">
        <v>52</v>
      </c>
      <c r="O233" s="67"/>
      <c r="P233" s="185">
        <f>O233*H233</f>
        <v>0</v>
      </c>
      <c r="Q233" s="185">
        <v>0</v>
      </c>
      <c r="R233" s="185">
        <f>Q233*H233</f>
        <v>0</v>
      </c>
      <c r="S233" s="185">
        <v>0</v>
      </c>
      <c r="T233" s="186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7" t="s">
        <v>140</v>
      </c>
      <c r="AT233" s="187" t="s">
        <v>135</v>
      </c>
      <c r="AU233" s="187" t="s">
        <v>91</v>
      </c>
      <c r="AY233" s="19" t="s">
        <v>133</v>
      </c>
      <c r="BE233" s="188">
        <f>IF(N233="základní",J233,0)</f>
        <v>0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19" t="s">
        <v>89</v>
      </c>
      <c r="BK233" s="188">
        <f>ROUND(I233*H233,2)</f>
        <v>0</v>
      </c>
      <c r="BL233" s="19" t="s">
        <v>140</v>
      </c>
      <c r="BM233" s="187" t="s">
        <v>1414</v>
      </c>
    </row>
    <row r="234" spans="1:65" s="2" customFormat="1" ht="28.8">
      <c r="A234" s="37"/>
      <c r="B234" s="38"/>
      <c r="C234" s="39"/>
      <c r="D234" s="189" t="s">
        <v>142</v>
      </c>
      <c r="E234" s="39"/>
      <c r="F234" s="190" t="s">
        <v>1052</v>
      </c>
      <c r="G234" s="39"/>
      <c r="H234" s="39"/>
      <c r="I234" s="191"/>
      <c r="J234" s="39"/>
      <c r="K234" s="39"/>
      <c r="L234" s="42"/>
      <c r="M234" s="192"/>
      <c r="N234" s="193"/>
      <c r="O234" s="67"/>
      <c r="P234" s="67"/>
      <c r="Q234" s="67"/>
      <c r="R234" s="67"/>
      <c r="S234" s="67"/>
      <c r="T234" s="68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9" t="s">
        <v>142</v>
      </c>
      <c r="AU234" s="19" t="s">
        <v>91</v>
      </c>
    </row>
    <row r="235" spans="1:65" s="2" customFormat="1">
      <c r="A235" s="37"/>
      <c r="B235" s="38"/>
      <c r="C235" s="39"/>
      <c r="D235" s="194" t="s">
        <v>144</v>
      </c>
      <c r="E235" s="39"/>
      <c r="F235" s="195" t="s">
        <v>1053</v>
      </c>
      <c r="G235" s="39"/>
      <c r="H235" s="39"/>
      <c r="I235" s="191"/>
      <c r="J235" s="39"/>
      <c r="K235" s="39"/>
      <c r="L235" s="42"/>
      <c r="M235" s="192"/>
      <c r="N235" s="193"/>
      <c r="O235" s="67"/>
      <c r="P235" s="67"/>
      <c r="Q235" s="67"/>
      <c r="R235" s="67"/>
      <c r="S235" s="67"/>
      <c r="T235" s="68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9" t="s">
        <v>144</v>
      </c>
      <c r="AU235" s="19" t="s">
        <v>91</v>
      </c>
    </row>
    <row r="236" spans="1:65" s="13" customFormat="1">
      <c r="B236" s="196"/>
      <c r="C236" s="197"/>
      <c r="D236" s="189" t="s">
        <v>146</v>
      </c>
      <c r="E236" s="198" t="s">
        <v>35</v>
      </c>
      <c r="F236" s="199" t="s">
        <v>1415</v>
      </c>
      <c r="G236" s="197"/>
      <c r="H236" s="200">
        <v>155.37799999999999</v>
      </c>
      <c r="I236" s="201"/>
      <c r="J236" s="197"/>
      <c r="K236" s="197"/>
      <c r="L236" s="202"/>
      <c r="M236" s="203"/>
      <c r="N236" s="204"/>
      <c r="O236" s="204"/>
      <c r="P236" s="204"/>
      <c r="Q236" s="204"/>
      <c r="R236" s="204"/>
      <c r="S236" s="204"/>
      <c r="T236" s="205"/>
      <c r="AT236" s="206" t="s">
        <v>146</v>
      </c>
      <c r="AU236" s="206" t="s">
        <v>91</v>
      </c>
      <c r="AV236" s="13" t="s">
        <v>91</v>
      </c>
      <c r="AW236" s="13" t="s">
        <v>41</v>
      </c>
      <c r="AX236" s="13" t="s">
        <v>81</v>
      </c>
      <c r="AY236" s="206" t="s">
        <v>133</v>
      </c>
    </row>
    <row r="237" spans="1:65" s="14" customFormat="1">
      <c r="B237" s="207"/>
      <c r="C237" s="208"/>
      <c r="D237" s="189" t="s">
        <v>146</v>
      </c>
      <c r="E237" s="209" t="s">
        <v>35</v>
      </c>
      <c r="F237" s="210" t="s">
        <v>148</v>
      </c>
      <c r="G237" s="208"/>
      <c r="H237" s="211">
        <v>155.37799999999999</v>
      </c>
      <c r="I237" s="212"/>
      <c r="J237" s="208"/>
      <c r="K237" s="208"/>
      <c r="L237" s="213"/>
      <c r="M237" s="214"/>
      <c r="N237" s="215"/>
      <c r="O237" s="215"/>
      <c r="P237" s="215"/>
      <c r="Q237" s="215"/>
      <c r="R237" s="215"/>
      <c r="S237" s="215"/>
      <c r="T237" s="216"/>
      <c r="AT237" s="217" t="s">
        <v>146</v>
      </c>
      <c r="AU237" s="217" t="s">
        <v>91</v>
      </c>
      <c r="AV237" s="14" t="s">
        <v>140</v>
      </c>
      <c r="AW237" s="14" t="s">
        <v>41</v>
      </c>
      <c r="AX237" s="14" t="s">
        <v>89</v>
      </c>
      <c r="AY237" s="217" t="s">
        <v>133</v>
      </c>
    </row>
    <row r="238" spans="1:65" s="2" customFormat="1" ht="44.25" customHeight="1">
      <c r="A238" s="37"/>
      <c r="B238" s="38"/>
      <c r="C238" s="176" t="s">
        <v>234</v>
      </c>
      <c r="D238" s="176" t="s">
        <v>135</v>
      </c>
      <c r="E238" s="177" t="s">
        <v>1059</v>
      </c>
      <c r="F238" s="178" t="s">
        <v>1060</v>
      </c>
      <c r="G238" s="179" t="s">
        <v>447</v>
      </c>
      <c r="H238" s="180">
        <v>4.0830000000000002</v>
      </c>
      <c r="I238" s="181"/>
      <c r="J238" s="182">
        <f>ROUND(I238*H238,2)</f>
        <v>0</v>
      </c>
      <c r="K238" s="178" t="s">
        <v>139</v>
      </c>
      <c r="L238" s="42"/>
      <c r="M238" s="183" t="s">
        <v>35</v>
      </c>
      <c r="N238" s="184" t="s">
        <v>52</v>
      </c>
      <c r="O238" s="67"/>
      <c r="P238" s="185">
        <f>O238*H238</f>
        <v>0</v>
      </c>
      <c r="Q238" s="185">
        <v>0</v>
      </c>
      <c r="R238" s="185">
        <f>Q238*H238</f>
        <v>0</v>
      </c>
      <c r="S238" s="185">
        <v>0</v>
      </c>
      <c r="T238" s="186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7" t="s">
        <v>140</v>
      </c>
      <c r="AT238" s="187" t="s">
        <v>135</v>
      </c>
      <c r="AU238" s="187" t="s">
        <v>91</v>
      </c>
      <c r="AY238" s="19" t="s">
        <v>133</v>
      </c>
      <c r="BE238" s="188">
        <f>IF(N238="základní",J238,0)</f>
        <v>0</v>
      </c>
      <c r="BF238" s="188">
        <f>IF(N238="snížená",J238,0)</f>
        <v>0</v>
      </c>
      <c r="BG238" s="188">
        <f>IF(N238="zákl. přenesená",J238,0)</f>
        <v>0</v>
      </c>
      <c r="BH238" s="188">
        <f>IF(N238="sníž. přenesená",J238,0)</f>
        <v>0</v>
      </c>
      <c r="BI238" s="188">
        <f>IF(N238="nulová",J238,0)</f>
        <v>0</v>
      </c>
      <c r="BJ238" s="19" t="s">
        <v>89</v>
      </c>
      <c r="BK238" s="188">
        <f>ROUND(I238*H238,2)</f>
        <v>0</v>
      </c>
      <c r="BL238" s="19" t="s">
        <v>140</v>
      </c>
      <c r="BM238" s="187" t="s">
        <v>1416</v>
      </c>
    </row>
    <row r="239" spans="1:65" s="2" customFormat="1" ht="28.8">
      <c r="A239" s="37"/>
      <c r="B239" s="38"/>
      <c r="C239" s="39"/>
      <c r="D239" s="189" t="s">
        <v>142</v>
      </c>
      <c r="E239" s="39"/>
      <c r="F239" s="190" t="s">
        <v>1060</v>
      </c>
      <c r="G239" s="39"/>
      <c r="H239" s="39"/>
      <c r="I239" s="191"/>
      <c r="J239" s="39"/>
      <c r="K239" s="39"/>
      <c r="L239" s="42"/>
      <c r="M239" s="192"/>
      <c r="N239" s="193"/>
      <c r="O239" s="67"/>
      <c r="P239" s="67"/>
      <c r="Q239" s="67"/>
      <c r="R239" s="67"/>
      <c r="S239" s="67"/>
      <c r="T239" s="68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9" t="s">
        <v>142</v>
      </c>
      <c r="AU239" s="19" t="s">
        <v>91</v>
      </c>
    </row>
    <row r="240" spans="1:65" s="2" customFormat="1">
      <c r="A240" s="37"/>
      <c r="B240" s="38"/>
      <c r="C240" s="39"/>
      <c r="D240" s="194" t="s">
        <v>144</v>
      </c>
      <c r="E240" s="39"/>
      <c r="F240" s="195" t="s">
        <v>1062</v>
      </c>
      <c r="G240" s="39"/>
      <c r="H240" s="39"/>
      <c r="I240" s="191"/>
      <c r="J240" s="39"/>
      <c r="K240" s="39"/>
      <c r="L240" s="42"/>
      <c r="M240" s="192"/>
      <c r="N240" s="193"/>
      <c r="O240" s="67"/>
      <c r="P240" s="67"/>
      <c r="Q240" s="67"/>
      <c r="R240" s="67"/>
      <c r="S240" s="67"/>
      <c r="T240" s="68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9" t="s">
        <v>144</v>
      </c>
      <c r="AU240" s="19" t="s">
        <v>91</v>
      </c>
    </row>
    <row r="241" spans="1:65" s="13" customFormat="1">
      <c r="B241" s="196"/>
      <c r="C241" s="197"/>
      <c r="D241" s="189" t="s">
        <v>146</v>
      </c>
      <c r="E241" s="198" t="s">
        <v>35</v>
      </c>
      <c r="F241" s="199" t="s">
        <v>1417</v>
      </c>
      <c r="G241" s="197"/>
      <c r="H241" s="200">
        <v>4.0830000000000002</v>
      </c>
      <c r="I241" s="201"/>
      <c r="J241" s="197"/>
      <c r="K241" s="197"/>
      <c r="L241" s="202"/>
      <c r="M241" s="203"/>
      <c r="N241" s="204"/>
      <c r="O241" s="204"/>
      <c r="P241" s="204"/>
      <c r="Q241" s="204"/>
      <c r="R241" s="204"/>
      <c r="S241" s="204"/>
      <c r="T241" s="205"/>
      <c r="AT241" s="206" t="s">
        <v>146</v>
      </c>
      <c r="AU241" s="206" t="s">
        <v>91</v>
      </c>
      <c r="AV241" s="13" t="s">
        <v>91</v>
      </c>
      <c r="AW241" s="13" t="s">
        <v>41</v>
      </c>
      <c r="AX241" s="13" t="s">
        <v>81</v>
      </c>
      <c r="AY241" s="206" t="s">
        <v>133</v>
      </c>
    </row>
    <row r="242" spans="1:65" s="14" customFormat="1">
      <c r="B242" s="207"/>
      <c r="C242" s="208"/>
      <c r="D242" s="189" t="s">
        <v>146</v>
      </c>
      <c r="E242" s="209" t="s">
        <v>35</v>
      </c>
      <c r="F242" s="210" t="s">
        <v>148</v>
      </c>
      <c r="G242" s="208"/>
      <c r="H242" s="211">
        <v>4.0830000000000002</v>
      </c>
      <c r="I242" s="212"/>
      <c r="J242" s="208"/>
      <c r="K242" s="208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146</v>
      </c>
      <c r="AU242" s="217" t="s">
        <v>91</v>
      </c>
      <c r="AV242" s="14" t="s">
        <v>140</v>
      </c>
      <c r="AW242" s="14" t="s">
        <v>41</v>
      </c>
      <c r="AX242" s="14" t="s">
        <v>89</v>
      </c>
      <c r="AY242" s="217" t="s">
        <v>133</v>
      </c>
    </row>
    <row r="243" spans="1:65" s="12" customFormat="1" ht="22.95" customHeight="1">
      <c r="B243" s="160"/>
      <c r="C243" s="161"/>
      <c r="D243" s="162" t="s">
        <v>80</v>
      </c>
      <c r="E243" s="174" t="s">
        <v>1064</v>
      </c>
      <c r="F243" s="174" t="s">
        <v>1065</v>
      </c>
      <c r="G243" s="161"/>
      <c r="H243" s="161"/>
      <c r="I243" s="164"/>
      <c r="J243" s="175">
        <f>BK243</f>
        <v>0</v>
      </c>
      <c r="K243" s="161"/>
      <c r="L243" s="166"/>
      <c r="M243" s="167"/>
      <c r="N243" s="168"/>
      <c r="O243" s="168"/>
      <c r="P243" s="169">
        <f>SUM(P244:P245)</f>
        <v>0</v>
      </c>
      <c r="Q243" s="168"/>
      <c r="R243" s="169">
        <f>SUM(R244:R245)</f>
        <v>0</v>
      </c>
      <c r="S243" s="168"/>
      <c r="T243" s="170">
        <f>SUM(T244:T245)</f>
        <v>0</v>
      </c>
      <c r="AR243" s="171" t="s">
        <v>89</v>
      </c>
      <c r="AT243" s="172" t="s">
        <v>80</v>
      </c>
      <c r="AU243" s="172" t="s">
        <v>89</v>
      </c>
      <c r="AY243" s="171" t="s">
        <v>133</v>
      </c>
      <c r="BK243" s="173">
        <f>SUM(BK244:BK245)</f>
        <v>0</v>
      </c>
    </row>
    <row r="244" spans="1:65" s="2" customFormat="1" ht="16.5" customHeight="1">
      <c r="A244" s="37"/>
      <c r="B244" s="38"/>
      <c r="C244" s="176" t="s">
        <v>452</v>
      </c>
      <c r="D244" s="176" t="s">
        <v>135</v>
      </c>
      <c r="E244" s="177" t="s">
        <v>1418</v>
      </c>
      <c r="F244" s="178" t="s">
        <v>1419</v>
      </c>
      <c r="G244" s="179" t="s">
        <v>447</v>
      </c>
      <c r="H244" s="180">
        <v>3.3250000000000002</v>
      </c>
      <c r="I244" s="181"/>
      <c r="J244" s="182">
        <f>ROUND(I244*H244,2)</f>
        <v>0</v>
      </c>
      <c r="K244" s="178" t="s">
        <v>139</v>
      </c>
      <c r="L244" s="42"/>
      <c r="M244" s="183" t="s">
        <v>35</v>
      </c>
      <c r="N244" s="184" t="s">
        <v>52</v>
      </c>
      <c r="O244" s="67"/>
      <c r="P244" s="185">
        <f>O244*H244</f>
        <v>0</v>
      </c>
      <c r="Q244" s="185">
        <v>0</v>
      </c>
      <c r="R244" s="185">
        <f>Q244*H244</f>
        <v>0</v>
      </c>
      <c r="S244" s="185">
        <v>0</v>
      </c>
      <c r="T244" s="186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7" t="s">
        <v>140</v>
      </c>
      <c r="AT244" s="187" t="s">
        <v>135</v>
      </c>
      <c r="AU244" s="187" t="s">
        <v>91</v>
      </c>
      <c r="AY244" s="19" t="s">
        <v>133</v>
      </c>
      <c r="BE244" s="188">
        <f>IF(N244="základní",J244,0)</f>
        <v>0</v>
      </c>
      <c r="BF244" s="188">
        <f>IF(N244="snížená",J244,0)</f>
        <v>0</v>
      </c>
      <c r="BG244" s="188">
        <f>IF(N244="zákl. přenesená",J244,0)</f>
        <v>0</v>
      </c>
      <c r="BH244" s="188">
        <f>IF(N244="sníž. přenesená",J244,0)</f>
        <v>0</v>
      </c>
      <c r="BI244" s="188">
        <f>IF(N244="nulová",J244,0)</f>
        <v>0</v>
      </c>
      <c r="BJ244" s="19" t="s">
        <v>89</v>
      </c>
      <c r="BK244" s="188">
        <f>ROUND(I244*H244,2)</f>
        <v>0</v>
      </c>
      <c r="BL244" s="19" t="s">
        <v>140</v>
      </c>
      <c r="BM244" s="187" t="s">
        <v>718</v>
      </c>
    </row>
    <row r="245" spans="1:65" s="2" customFormat="1">
      <c r="A245" s="37"/>
      <c r="B245" s="38"/>
      <c r="C245" s="39"/>
      <c r="D245" s="189" t="s">
        <v>142</v>
      </c>
      <c r="E245" s="39"/>
      <c r="F245" s="190" t="s">
        <v>1419</v>
      </c>
      <c r="G245" s="39"/>
      <c r="H245" s="39"/>
      <c r="I245" s="191"/>
      <c r="J245" s="39"/>
      <c r="K245" s="39"/>
      <c r="L245" s="42"/>
      <c r="M245" s="192"/>
      <c r="N245" s="193"/>
      <c r="O245" s="67"/>
      <c r="P245" s="67"/>
      <c r="Q245" s="67"/>
      <c r="R245" s="67"/>
      <c r="S245" s="67"/>
      <c r="T245" s="68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9" t="s">
        <v>142</v>
      </c>
      <c r="AU245" s="19" t="s">
        <v>91</v>
      </c>
    </row>
    <row r="246" spans="1:65" s="12" customFormat="1" ht="25.95" customHeight="1">
      <c r="B246" s="160"/>
      <c r="C246" s="161"/>
      <c r="D246" s="162" t="s">
        <v>80</v>
      </c>
      <c r="E246" s="163" t="s">
        <v>1420</v>
      </c>
      <c r="F246" s="163" t="s">
        <v>1421</v>
      </c>
      <c r="G246" s="161"/>
      <c r="H246" s="161"/>
      <c r="I246" s="164"/>
      <c r="J246" s="165">
        <f>BK246</f>
        <v>0</v>
      </c>
      <c r="K246" s="161"/>
      <c r="L246" s="166"/>
      <c r="M246" s="167"/>
      <c r="N246" s="168"/>
      <c r="O246" s="168"/>
      <c r="P246" s="169">
        <f>P247</f>
        <v>0</v>
      </c>
      <c r="Q246" s="168"/>
      <c r="R246" s="169">
        <f>R247</f>
        <v>0</v>
      </c>
      <c r="S246" s="168"/>
      <c r="T246" s="170">
        <f>T247</f>
        <v>0.34764</v>
      </c>
      <c r="AR246" s="171" t="s">
        <v>91</v>
      </c>
      <c r="AT246" s="172" t="s">
        <v>80</v>
      </c>
      <c r="AU246" s="172" t="s">
        <v>81</v>
      </c>
      <c r="AY246" s="171" t="s">
        <v>133</v>
      </c>
      <c r="BK246" s="173">
        <f>BK247</f>
        <v>0</v>
      </c>
    </row>
    <row r="247" spans="1:65" s="12" customFormat="1" ht="22.95" customHeight="1">
      <c r="B247" s="160"/>
      <c r="C247" s="161"/>
      <c r="D247" s="162" t="s">
        <v>80</v>
      </c>
      <c r="E247" s="174" t="s">
        <v>1422</v>
      </c>
      <c r="F247" s="174" t="s">
        <v>1423</v>
      </c>
      <c r="G247" s="161"/>
      <c r="H247" s="161"/>
      <c r="I247" s="164"/>
      <c r="J247" s="175">
        <f>BK247</f>
        <v>0</v>
      </c>
      <c r="K247" s="161"/>
      <c r="L247" s="166"/>
      <c r="M247" s="167"/>
      <c r="N247" s="168"/>
      <c r="O247" s="168"/>
      <c r="P247" s="169">
        <f>SUM(P248:P252)</f>
        <v>0</v>
      </c>
      <c r="Q247" s="168"/>
      <c r="R247" s="169">
        <f>SUM(R248:R252)</f>
        <v>0</v>
      </c>
      <c r="S247" s="168"/>
      <c r="T247" s="170">
        <f>SUM(T248:T252)</f>
        <v>0.34764</v>
      </c>
      <c r="AR247" s="171" t="s">
        <v>91</v>
      </c>
      <c r="AT247" s="172" t="s">
        <v>80</v>
      </c>
      <c r="AU247" s="172" t="s">
        <v>89</v>
      </c>
      <c r="AY247" s="171" t="s">
        <v>133</v>
      </c>
      <c r="BK247" s="173">
        <f>SUM(BK248:BK252)</f>
        <v>0</v>
      </c>
    </row>
    <row r="248" spans="1:65" s="2" customFormat="1" ht="16.5" customHeight="1">
      <c r="A248" s="37"/>
      <c r="B248" s="38"/>
      <c r="C248" s="176" t="s">
        <v>240</v>
      </c>
      <c r="D248" s="176" t="s">
        <v>135</v>
      </c>
      <c r="E248" s="177" t="s">
        <v>1424</v>
      </c>
      <c r="F248" s="178" t="s">
        <v>1425</v>
      </c>
      <c r="G248" s="179" t="s">
        <v>151</v>
      </c>
      <c r="H248" s="180">
        <v>86.91</v>
      </c>
      <c r="I248" s="181"/>
      <c r="J248" s="182">
        <f>ROUND(I248*H248,2)</f>
        <v>0</v>
      </c>
      <c r="K248" s="178" t="s">
        <v>139</v>
      </c>
      <c r="L248" s="42"/>
      <c r="M248" s="183" t="s">
        <v>35</v>
      </c>
      <c r="N248" s="184" t="s">
        <v>52</v>
      </c>
      <c r="O248" s="67"/>
      <c r="P248" s="185">
        <f>O248*H248</f>
        <v>0</v>
      </c>
      <c r="Q248" s="185">
        <v>0</v>
      </c>
      <c r="R248" s="185">
        <f>Q248*H248</f>
        <v>0</v>
      </c>
      <c r="S248" s="185">
        <v>4.0000000000000001E-3</v>
      </c>
      <c r="T248" s="186">
        <f>S248*H248</f>
        <v>0.34764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7" t="s">
        <v>187</v>
      </c>
      <c r="AT248" s="187" t="s">
        <v>135</v>
      </c>
      <c r="AU248" s="187" t="s">
        <v>91</v>
      </c>
      <c r="AY248" s="19" t="s">
        <v>133</v>
      </c>
      <c r="BE248" s="188">
        <f>IF(N248="základní",J248,0)</f>
        <v>0</v>
      </c>
      <c r="BF248" s="188">
        <f>IF(N248="snížená",J248,0)</f>
        <v>0</v>
      </c>
      <c r="BG248" s="188">
        <f>IF(N248="zákl. přenesená",J248,0)</f>
        <v>0</v>
      </c>
      <c r="BH248" s="188">
        <f>IF(N248="sníž. přenesená",J248,0)</f>
        <v>0</v>
      </c>
      <c r="BI248" s="188">
        <f>IF(N248="nulová",J248,0)</f>
        <v>0</v>
      </c>
      <c r="BJ248" s="19" t="s">
        <v>89</v>
      </c>
      <c r="BK248" s="188">
        <f>ROUND(I248*H248,2)</f>
        <v>0</v>
      </c>
      <c r="BL248" s="19" t="s">
        <v>187</v>
      </c>
      <c r="BM248" s="187" t="s">
        <v>730</v>
      </c>
    </row>
    <row r="249" spans="1:65" s="2" customFormat="1">
      <c r="A249" s="37"/>
      <c r="B249" s="38"/>
      <c r="C249" s="39"/>
      <c r="D249" s="189" t="s">
        <v>142</v>
      </c>
      <c r="E249" s="39"/>
      <c r="F249" s="190" t="s">
        <v>1425</v>
      </c>
      <c r="G249" s="39"/>
      <c r="H249" s="39"/>
      <c r="I249" s="191"/>
      <c r="J249" s="39"/>
      <c r="K249" s="39"/>
      <c r="L249" s="42"/>
      <c r="M249" s="192"/>
      <c r="N249" s="193"/>
      <c r="O249" s="67"/>
      <c r="P249" s="67"/>
      <c r="Q249" s="67"/>
      <c r="R249" s="67"/>
      <c r="S249" s="67"/>
      <c r="T249" s="68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9" t="s">
        <v>142</v>
      </c>
      <c r="AU249" s="19" t="s">
        <v>91</v>
      </c>
    </row>
    <row r="250" spans="1:65" s="13" customFormat="1">
      <c r="B250" s="196"/>
      <c r="C250" s="197"/>
      <c r="D250" s="189" t="s">
        <v>146</v>
      </c>
      <c r="E250" s="198" t="s">
        <v>35</v>
      </c>
      <c r="F250" s="199" t="s">
        <v>1426</v>
      </c>
      <c r="G250" s="197"/>
      <c r="H250" s="200">
        <v>28.35</v>
      </c>
      <c r="I250" s="201"/>
      <c r="J250" s="197"/>
      <c r="K250" s="197"/>
      <c r="L250" s="202"/>
      <c r="M250" s="203"/>
      <c r="N250" s="204"/>
      <c r="O250" s="204"/>
      <c r="P250" s="204"/>
      <c r="Q250" s="204"/>
      <c r="R250" s="204"/>
      <c r="S250" s="204"/>
      <c r="T250" s="205"/>
      <c r="AT250" s="206" t="s">
        <v>146</v>
      </c>
      <c r="AU250" s="206" t="s">
        <v>91</v>
      </c>
      <c r="AV250" s="13" t="s">
        <v>91</v>
      </c>
      <c r="AW250" s="13" t="s">
        <v>41</v>
      </c>
      <c r="AX250" s="13" t="s">
        <v>81</v>
      </c>
      <c r="AY250" s="206" t="s">
        <v>133</v>
      </c>
    </row>
    <row r="251" spans="1:65" s="13" customFormat="1">
      <c r="B251" s="196"/>
      <c r="C251" s="197"/>
      <c r="D251" s="189" t="s">
        <v>146</v>
      </c>
      <c r="E251" s="198" t="s">
        <v>35</v>
      </c>
      <c r="F251" s="199" t="s">
        <v>1427</v>
      </c>
      <c r="G251" s="197"/>
      <c r="H251" s="200">
        <v>58.56</v>
      </c>
      <c r="I251" s="201"/>
      <c r="J251" s="197"/>
      <c r="K251" s="197"/>
      <c r="L251" s="202"/>
      <c r="M251" s="203"/>
      <c r="N251" s="204"/>
      <c r="O251" s="204"/>
      <c r="P251" s="204"/>
      <c r="Q251" s="204"/>
      <c r="R251" s="204"/>
      <c r="S251" s="204"/>
      <c r="T251" s="205"/>
      <c r="AT251" s="206" t="s">
        <v>146</v>
      </c>
      <c r="AU251" s="206" t="s">
        <v>91</v>
      </c>
      <c r="AV251" s="13" t="s">
        <v>91</v>
      </c>
      <c r="AW251" s="13" t="s">
        <v>41</v>
      </c>
      <c r="AX251" s="13" t="s">
        <v>81</v>
      </c>
      <c r="AY251" s="206" t="s">
        <v>133</v>
      </c>
    </row>
    <row r="252" spans="1:65" s="14" customFormat="1">
      <c r="B252" s="207"/>
      <c r="C252" s="208"/>
      <c r="D252" s="189" t="s">
        <v>146</v>
      </c>
      <c r="E252" s="209" t="s">
        <v>35</v>
      </c>
      <c r="F252" s="210" t="s">
        <v>148</v>
      </c>
      <c r="G252" s="208"/>
      <c r="H252" s="211">
        <v>86.91</v>
      </c>
      <c r="I252" s="212"/>
      <c r="J252" s="208"/>
      <c r="K252" s="208"/>
      <c r="L252" s="213"/>
      <c r="M252" s="252"/>
      <c r="N252" s="253"/>
      <c r="O252" s="253"/>
      <c r="P252" s="253"/>
      <c r="Q252" s="253"/>
      <c r="R252" s="253"/>
      <c r="S252" s="253"/>
      <c r="T252" s="254"/>
      <c r="AT252" s="217" t="s">
        <v>146</v>
      </c>
      <c r="AU252" s="217" t="s">
        <v>91</v>
      </c>
      <c r="AV252" s="14" t="s">
        <v>140</v>
      </c>
      <c r="AW252" s="14" t="s">
        <v>41</v>
      </c>
      <c r="AX252" s="14" t="s">
        <v>89</v>
      </c>
      <c r="AY252" s="217" t="s">
        <v>133</v>
      </c>
    </row>
    <row r="253" spans="1:65" s="2" customFormat="1" ht="6.9" customHeight="1">
      <c r="A253" s="37"/>
      <c r="B253" s="50"/>
      <c r="C253" s="51"/>
      <c r="D253" s="51"/>
      <c r="E253" s="51"/>
      <c r="F253" s="51"/>
      <c r="G253" s="51"/>
      <c r="H253" s="51"/>
      <c r="I253" s="51"/>
      <c r="J253" s="51"/>
      <c r="K253" s="51"/>
      <c r="L253" s="42"/>
      <c r="M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</row>
  </sheetData>
  <sheetProtection algorithmName="SHA-512" hashValue="qSE5sWEDv7E3HQeRXQ9jWGGAScysV/aNCMNC7YAv5N4BSKIf+iWMoZBO+VWjIG4R6EyMChtTIfKbz40uUgYvDA==" saltValue="bDfYYrbZ/IE30FkEvO95fg==" spinCount="100000" sheet="1" objects="1" scenarios="1" formatColumns="0" formatRows="0" autoFilter="0"/>
  <autoFilter ref="C87:K252" xr:uid="{00000000-0009-0000-0000-000003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112" r:id="rId1" xr:uid="{00000000-0004-0000-0300-000000000000}"/>
    <hyperlink ref="F118" r:id="rId2" xr:uid="{00000000-0004-0000-0300-000001000000}"/>
    <hyperlink ref="F126" r:id="rId3" xr:uid="{00000000-0004-0000-0300-000002000000}"/>
    <hyperlink ref="F148" r:id="rId4" xr:uid="{00000000-0004-0000-0300-000003000000}"/>
    <hyperlink ref="F235" r:id="rId5" xr:uid="{00000000-0004-0000-0300-000004000000}"/>
    <hyperlink ref="F240" r:id="rId6" xr:uid="{00000000-0004-0000-03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50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9" t="s">
        <v>99</v>
      </c>
    </row>
    <row r="3" spans="1:46" s="1" customFormat="1" ht="6.9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91</v>
      </c>
    </row>
    <row r="4" spans="1:46" s="1" customFormat="1" ht="24.9" customHeight="1">
      <c r="B4" s="22"/>
      <c r="D4" s="106" t="s">
        <v>100</v>
      </c>
      <c r="L4" s="22"/>
      <c r="M4" s="107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79" t="str">
        <f>'Rekapitulace stavby'!K6</f>
        <v>SUŠICE - stavební úpravy kanalizace a vodovodu v ul. Studenstská</v>
      </c>
      <c r="F7" s="380"/>
      <c r="G7" s="380"/>
      <c r="H7" s="380"/>
      <c r="L7" s="22"/>
    </row>
    <row r="8" spans="1:46" s="2" customFormat="1" ht="12" customHeight="1">
      <c r="A8" s="37"/>
      <c r="B8" s="42"/>
      <c r="C8" s="37"/>
      <c r="D8" s="108" t="s">
        <v>101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1" t="s">
        <v>1428</v>
      </c>
      <c r="F9" s="382"/>
      <c r="G9" s="382"/>
      <c r="H9" s="382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35</v>
      </c>
      <c r="G11" s="37"/>
      <c r="H11" s="37"/>
      <c r="I11" s="108" t="s">
        <v>20</v>
      </c>
      <c r="J11" s="110" t="s">
        <v>35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22</v>
      </c>
      <c r="E12" s="37"/>
      <c r="F12" s="110" t="s">
        <v>103</v>
      </c>
      <c r="G12" s="37"/>
      <c r="H12" s="37"/>
      <c r="I12" s="108" t="s">
        <v>24</v>
      </c>
      <c r="J12" s="111" t="str">
        <f>'Rekapitulace stavby'!AN8</f>
        <v>10. 1. 2022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5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30</v>
      </c>
      <c r="E14" s="37"/>
      <c r="F14" s="37"/>
      <c r="G14" s="37"/>
      <c r="H14" s="37"/>
      <c r="I14" s="108" t="s">
        <v>31</v>
      </c>
      <c r="J14" s="110" t="str">
        <f>IF('Rekapitulace stavby'!AN10="","",'Rekapitulace stavby'!AN10)</f>
        <v>00256129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>Město Sušice, nám. Svobody 138, Sušice</v>
      </c>
      <c r="F15" s="37"/>
      <c r="G15" s="37"/>
      <c r="H15" s="37"/>
      <c r="I15" s="108" t="s">
        <v>34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36</v>
      </c>
      <c r="E17" s="37"/>
      <c r="F17" s="37"/>
      <c r="G17" s="37"/>
      <c r="H17" s="37"/>
      <c r="I17" s="108" t="s">
        <v>31</v>
      </c>
      <c r="J17" s="32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3" t="str">
        <f>'Rekapitulace stavby'!E14</f>
        <v>Vyplň údaj</v>
      </c>
      <c r="F18" s="384"/>
      <c r="G18" s="384"/>
      <c r="H18" s="384"/>
      <c r="I18" s="108" t="s">
        <v>34</v>
      </c>
      <c r="J18" s="32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38</v>
      </c>
      <c r="E20" s="37"/>
      <c r="F20" s="37"/>
      <c r="G20" s="37"/>
      <c r="H20" s="37"/>
      <c r="I20" s="108" t="s">
        <v>31</v>
      </c>
      <c r="J20" s="110" t="str">
        <f>IF('Rekapitulace stavby'!AN16="","",'Rekapitulace stavby'!AN16)</f>
        <v>11375701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tr">
        <f>IF('Rekapitulace stavby'!E17="","",'Rekapitulace stavby'!E17)</f>
        <v>Ing. Zdeněk Bláha</v>
      </c>
      <c r="F21" s="37"/>
      <c r="G21" s="37"/>
      <c r="H21" s="37"/>
      <c r="I21" s="108" t="s">
        <v>34</v>
      </c>
      <c r="J21" s="110" t="str">
        <f>IF('Rekapitulace stavby'!AN17="","",'Rekapitulace stavby'!AN17)</f>
        <v/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42</v>
      </c>
      <c r="E23" s="37"/>
      <c r="F23" s="37"/>
      <c r="G23" s="37"/>
      <c r="H23" s="37"/>
      <c r="I23" s="108" t="s">
        <v>31</v>
      </c>
      <c r="J23" s="110" t="str">
        <f>IF('Rekapitulace stavby'!AN19="","",'Rekapitulace stavby'!AN19)</f>
        <v>08984824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>Michal Komorous</v>
      </c>
      <c r="F24" s="37"/>
      <c r="G24" s="37"/>
      <c r="H24" s="37"/>
      <c r="I24" s="108" t="s">
        <v>34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45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85" t="s">
        <v>35</v>
      </c>
      <c r="F27" s="385"/>
      <c r="G27" s="385"/>
      <c r="H27" s="38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47</v>
      </c>
      <c r="E30" s="37"/>
      <c r="F30" s="37"/>
      <c r="G30" s="37"/>
      <c r="H30" s="37"/>
      <c r="I30" s="37"/>
      <c r="J30" s="117">
        <f>ROUND(J84,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" customHeight="1">
      <c r="A32" s="37"/>
      <c r="B32" s="42"/>
      <c r="C32" s="37"/>
      <c r="D32" s="37"/>
      <c r="E32" s="37"/>
      <c r="F32" s="118" t="s">
        <v>49</v>
      </c>
      <c r="G32" s="37"/>
      <c r="H32" s="37"/>
      <c r="I32" s="118" t="s">
        <v>48</v>
      </c>
      <c r="J32" s="118" t="s">
        <v>50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" customHeight="1">
      <c r="A33" s="37"/>
      <c r="B33" s="42"/>
      <c r="C33" s="37"/>
      <c r="D33" s="119" t="s">
        <v>51</v>
      </c>
      <c r="E33" s="108" t="s">
        <v>52</v>
      </c>
      <c r="F33" s="120">
        <f>ROUND((SUM(BE84:BE149)),  2)</f>
        <v>0</v>
      </c>
      <c r="G33" s="37"/>
      <c r="H33" s="37"/>
      <c r="I33" s="121">
        <v>0.21</v>
      </c>
      <c r="J33" s="120">
        <f>ROUND(((SUM(BE84:BE149))*I33),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" customHeight="1">
      <c r="A34" s="37"/>
      <c r="B34" s="42"/>
      <c r="C34" s="37"/>
      <c r="D34" s="37"/>
      <c r="E34" s="108" t="s">
        <v>53</v>
      </c>
      <c r="F34" s="120">
        <f>ROUND((SUM(BF84:BF149)),  2)</f>
        <v>0</v>
      </c>
      <c r="G34" s="37"/>
      <c r="H34" s="37"/>
      <c r="I34" s="121">
        <v>0.15</v>
      </c>
      <c r="J34" s="120">
        <f>ROUND(((SUM(BF84:BF149))*I34),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" hidden="1" customHeight="1">
      <c r="A35" s="37"/>
      <c r="B35" s="42"/>
      <c r="C35" s="37"/>
      <c r="D35" s="37"/>
      <c r="E35" s="108" t="s">
        <v>54</v>
      </c>
      <c r="F35" s="120">
        <f>ROUND((SUM(BG84:BG149)),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" hidden="1" customHeight="1">
      <c r="A36" s="37"/>
      <c r="B36" s="42"/>
      <c r="C36" s="37"/>
      <c r="D36" s="37"/>
      <c r="E36" s="108" t="s">
        <v>55</v>
      </c>
      <c r="F36" s="120">
        <f>ROUND((SUM(BH84:BH149)),  2)</f>
        <v>0</v>
      </c>
      <c r="G36" s="37"/>
      <c r="H36" s="37"/>
      <c r="I36" s="121">
        <v>0.15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" hidden="1" customHeight="1">
      <c r="A37" s="37"/>
      <c r="B37" s="42"/>
      <c r="C37" s="37"/>
      <c r="D37" s="37"/>
      <c r="E37" s="108" t="s">
        <v>56</v>
      </c>
      <c r="F37" s="120">
        <f>ROUND((SUM(BI84:BI149)),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57</v>
      </c>
      <c r="E39" s="124"/>
      <c r="F39" s="124"/>
      <c r="G39" s="125" t="s">
        <v>58</v>
      </c>
      <c r="H39" s="126" t="s">
        <v>59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" customHeight="1">
      <c r="A45" s="37"/>
      <c r="B45" s="38"/>
      <c r="C45" s="25" t="s">
        <v>104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77" t="str">
        <f>E7</f>
        <v>SUŠICE - stavební úpravy kanalizace a vodovodu v ul. Studenstská</v>
      </c>
      <c r="F48" s="378"/>
      <c r="G48" s="378"/>
      <c r="H48" s="378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101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65" t="str">
        <f>E9</f>
        <v>VON - VON</v>
      </c>
      <c r="F50" s="376"/>
      <c r="G50" s="376"/>
      <c r="H50" s="376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1" t="s">
        <v>22</v>
      </c>
      <c r="D52" s="39"/>
      <c r="E52" s="39"/>
      <c r="F52" s="29" t="str">
        <f>F12</f>
        <v xml:space="preserve"> </v>
      </c>
      <c r="G52" s="39"/>
      <c r="H52" s="39"/>
      <c r="I52" s="31" t="s">
        <v>24</v>
      </c>
      <c r="J52" s="62" t="str">
        <f>IF(J12="","",J12)</f>
        <v>10. 1. 2022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15" customHeight="1">
      <c r="A54" s="37"/>
      <c r="B54" s="38"/>
      <c r="C54" s="31" t="s">
        <v>30</v>
      </c>
      <c r="D54" s="39"/>
      <c r="E54" s="39"/>
      <c r="F54" s="29" t="str">
        <f>E15</f>
        <v>Město Sušice, nám. Svobody 138, Sušice</v>
      </c>
      <c r="G54" s="39"/>
      <c r="H54" s="39"/>
      <c r="I54" s="31" t="s">
        <v>38</v>
      </c>
      <c r="J54" s="35" t="str">
        <f>E21</f>
        <v>Ing. Zdeněk Bláha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15" customHeight="1">
      <c r="A55" s="37"/>
      <c r="B55" s="38"/>
      <c r="C55" s="31" t="s">
        <v>36</v>
      </c>
      <c r="D55" s="39"/>
      <c r="E55" s="39"/>
      <c r="F55" s="29" t="str">
        <f>IF(E18="","",E18)</f>
        <v>Vyplň údaj</v>
      </c>
      <c r="G55" s="39"/>
      <c r="H55" s="39"/>
      <c r="I55" s="31" t="s">
        <v>42</v>
      </c>
      <c r="J55" s="35" t="str">
        <f>E24</f>
        <v>Michal Komorous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105</v>
      </c>
      <c r="D57" s="134"/>
      <c r="E57" s="134"/>
      <c r="F57" s="134"/>
      <c r="G57" s="134"/>
      <c r="H57" s="134"/>
      <c r="I57" s="134"/>
      <c r="J57" s="135" t="s">
        <v>106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5" customHeight="1">
      <c r="A59" s="37"/>
      <c r="B59" s="38"/>
      <c r="C59" s="136" t="s">
        <v>79</v>
      </c>
      <c r="D59" s="39"/>
      <c r="E59" s="39"/>
      <c r="F59" s="39"/>
      <c r="G59" s="39"/>
      <c r="H59" s="39"/>
      <c r="I59" s="39"/>
      <c r="J59" s="80">
        <f>J84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107</v>
      </c>
    </row>
    <row r="60" spans="1:47" s="9" customFormat="1" ht="24.9" customHeight="1">
      <c r="B60" s="137"/>
      <c r="C60" s="138"/>
      <c r="D60" s="139" t="s">
        <v>1429</v>
      </c>
      <c r="E60" s="140"/>
      <c r="F60" s="140"/>
      <c r="G60" s="140"/>
      <c r="H60" s="140"/>
      <c r="I60" s="140"/>
      <c r="J60" s="141">
        <f>J85</f>
        <v>0</v>
      </c>
      <c r="K60" s="138"/>
      <c r="L60" s="142"/>
    </row>
    <row r="61" spans="1:47" s="10" customFormat="1" ht="19.95" customHeight="1">
      <c r="B61" s="143"/>
      <c r="C61" s="144"/>
      <c r="D61" s="145" t="s">
        <v>1430</v>
      </c>
      <c r="E61" s="146"/>
      <c r="F61" s="146"/>
      <c r="G61" s="146"/>
      <c r="H61" s="146"/>
      <c r="I61" s="146"/>
      <c r="J61" s="147">
        <f>J86</f>
        <v>0</v>
      </c>
      <c r="K61" s="144"/>
      <c r="L61" s="148"/>
    </row>
    <row r="62" spans="1:47" s="10" customFormat="1" ht="19.95" customHeight="1">
      <c r="B62" s="143"/>
      <c r="C62" s="144"/>
      <c r="D62" s="145" t="s">
        <v>1431</v>
      </c>
      <c r="E62" s="146"/>
      <c r="F62" s="146"/>
      <c r="G62" s="146"/>
      <c r="H62" s="146"/>
      <c r="I62" s="146"/>
      <c r="J62" s="147">
        <f>J111</f>
        <v>0</v>
      </c>
      <c r="K62" s="144"/>
      <c r="L62" s="148"/>
    </row>
    <row r="63" spans="1:47" s="10" customFormat="1" ht="19.95" customHeight="1">
      <c r="B63" s="143"/>
      <c r="C63" s="144"/>
      <c r="D63" s="145" t="s">
        <v>1432</v>
      </c>
      <c r="E63" s="146"/>
      <c r="F63" s="146"/>
      <c r="G63" s="146"/>
      <c r="H63" s="146"/>
      <c r="I63" s="146"/>
      <c r="J63" s="147">
        <f>J120</f>
        <v>0</v>
      </c>
      <c r="K63" s="144"/>
      <c r="L63" s="148"/>
    </row>
    <row r="64" spans="1:47" s="10" customFormat="1" ht="19.95" customHeight="1">
      <c r="B64" s="143"/>
      <c r="C64" s="144"/>
      <c r="D64" s="145" t="s">
        <v>1433</v>
      </c>
      <c r="E64" s="146"/>
      <c r="F64" s="146"/>
      <c r="G64" s="146"/>
      <c r="H64" s="146"/>
      <c r="I64" s="146"/>
      <c r="J64" s="147">
        <f>J141</f>
        <v>0</v>
      </c>
      <c r="K64" s="144"/>
      <c r="L64" s="148"/>
    </row>
    <row r="65" spans="1:31" s="2" customFormat="1" ht="21.75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0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s="2" customFormat="1" ht="6.9" customHeight="1">
      <c r="A66" s="37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pans="1:31" s="2" customFormat="1" ht="6.9" customHeight="1">
      <c r="A70" s="37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24.9" customHeight="1">
      <c r="A71" s="37"/>
      <c r="B71" s="38"/>
      <c r="C71" s="25" t="s">
        <v>118</v>
      </c>
      <c r="D71" s="39"/>
      <c r="E71" s="39"/>
      <c r="F71" s="39"/>
      <c r="G71" s="39"/>
      <c r="H71" s="39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6.9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377" t="str">
        <f>E7</f>
        <v>SUŠICE - stavební úpravy kanalizace a vodovodu v ul. Studenstská</v>
      </c>
      <c r="F74" s="378"/>
      <c r="G74" s="378"/>
      <c r="H74" s="378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1" t="s">
        <v>101</v>
      </c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65" t="str">
        <f>E9</f>
        <v>VON - VON</v>
      </c>
      <c r="F76" s="376"/>
      <c r="G76" s="376"/>
      <c r="H76" s="376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1" t="s">
        <v>22</v>
      </c>
      <c r="D78" s="39"/>
      <c r="E78" s="39"/>
      <c r="F78" s="29" t="str">
        <f>F12</f>
        <v xml:space="preserve"> </v>
      </c>
      <c r="G78" s="39"/>
      <c r="H78" s="39"/>
      <c r="I78" s="31" t="s">
        <v>24</v>
      </c>
      <c r="J78" s="62" t="str">
        <f>IF(J12="","",J12)</f>
        <v>10. 1. 2022</v>
      </c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5.15" customHeight="1">
      <c r="A80" s="37"/>
      <c r="B80" s="38"/>
      <c r="C80" s="31" t="s">
        <v>30</v>
      </c>
      <c r="D80" s="39"/>
      <c r="E80" s="39"/>
      <c r="F80" s="29" t="str">
        <f>E15</f>
        <v>Město Sušice, nám. Svobody 138, Sušice</v>
      </c>
      <c r="G80" s="39"/>
      <c r="H80" s="39"/>
      <c r="I80" s="31" t="s">
        <v>38</v>
      </c>
      <c r="J80" s="35" t="str">
        <f>E21</f>
        <v>Ing. Zdeněk Bláha</v>
      </c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15" customHeight="1">
      <c r="A81" s="37"/>
      <c r="B81" s="38"/>
      <c r="C81" s="31" t="s">
        <v>36</v>
      </c>
      <c r="D81" s="39"/>
      <c r="E81" s="39"/>
      <c r="F81" s="29" t="str">
        <f>IF(E18="","",E18)</f>
        <v>Vyplň údaj</v>
      </c>
      <c r="G81" s="39"/>
      <c r="H81" s="39"/>
      <c r="I81" s="31" t="s">
        <v>42</v>
      </c>
      <c r="J81" s="35" t="str">
        <f>E24</f>
        <v>Michal Komorous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0.3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11" customFormat="1" ht="29.25" customHeight="1">
      <c r="A83" s="149"/>
      <c r="B83" s="150"/>
      <c r="C83" s="151" t="s">
        <v>119</v>
      </c>
      <c r="D83" s="152" t="s">
        <v>66</v>
      </c>
      <c r="E83" s="152" t="s">
        <v>62</v>
      </c>
      <c r="F83" s="152" t="s">
        <v>63</v>
      </c>
      <c r="G83" s="152" t="s">
        <v>120</v>
      </c>
      <c r="H83" s="152" t="s">
        <v>121</v>
      </c>
      <c r="I83" s="152" t="s">
        <v>122</v>
      </c>
      <c r="J83" s="152" t="s">
        <v>106</v>
      </c>
      <c r="K83" s="153" t="s">
        <v>123</v>
      </c>
      <c r="L83" s="154"/>
      <c r="M83" s="71" t="s">
        <v>35</v>
      </c>
      <c r="N83" s="72" t="s">
        <v>51</v>
      </c>
      <c r="O83" s="72" t="s">
        <v>124</v>
      </c>
      <c r="P83" s="72" t="s">
        <v>125</v>
      </c>
      <c r="Q83" s="72" t="s">
        <v>126</v>
      </c>
      <c r="R83" s="72" t="s">
        <v>127</v>
      </c>
      <c r="S83" s="72" t="s">
        <v>128</v>
      </c>
      <c r="T83" s="73" t="s">
        <v>129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95" customHeight="1">
      <c r="A84" s="37"/>
      <c r="B84" s="38"/>
      <c r="C84" s="78" t="s">
        <v>130</v>
      </c>
      <c r="D84" s="39"/>
      <c r="E84" s="39"/>
      <c r="F84" s="39"/>
      <c r="G84" s="39"/>
      <c r="H84" s="39"/>
      <c r="I84" s="39"/>
      <c r="J84" s="155">
        <f>BK84</f>
        <v>0</v>
      </c>
      <c r="K84" s="39"/>
      <c r="L84" s="42"/>
      <c r="M84" s="74"/>
      <c r="N84" s="156"/>
      <c r="O84" s="75"/>
      <c r="P84" s="157">
        <f>P85</f>
        <v>0</v>
      </c>
      <c r="Q84" s="75"/>
      <c r="R84" s="157">
        <f>R85</f>
        <v>0</v>
      </c>
      <c r="S84" s="75"/>
      <c r="T84" s="158">
        <f>T85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9" t="s">
        <v>80</v>
      </c>
      <c r="AU84" s="19" t="s">
        <v>107</v>
      </c>
      <c r="BK84" s="159">
        <f>BK85</f>
        <v>0</v>
      </c>
    </row>
    <row r="85" spans="1:65" s="12" customFormat="1" ht="25.95" customHeight="1">
      <c r="B85" s="160"/>
      <c r="C85" s="161"/>
      <c r="D85" s="162" t="s">
        <v>80</v>
      </c>
      <c r="E85" s="163" t="s">
        <v>1434</v>
      </c>
      <c r="F85" s="163" t="s">
        <v>1435</v>
      </c>
      <c r="G85" s="161"/>
      <c r="H85" s="161"/>
      <c r="I85" s="164"/>
      <c r="J85" s="165">
        <f>BK85</f>
        <v>0</v>
      </c>
      <c r="K85" s="161"/>
      <c r="L85" s="166"/>
      <c r="M85" s="167"/>
      <c r="N85" s="168"/>
      <c r="O85" s="168"/>
      <c r="P85" s="169">
        <f>P86+P111+P120+P141</f>
        <v>0</v>
      </c>
      <c r="Q85" s="168"/>
      <c r="R85" s="169">
        <f>R86+R111+R120+R141</f>
        <v>0</v>
      </c>
      <c r="S85" s="168"/>
      <c r="T85" s="170">
        <f>T86+T111+T120+T141</f>
        <v>0</v>
      </c>
      <c r="AR85" s="171" t="s">
        <v>168</v>
      </c>
      <c r="AT85" s="172" t="s">
        <v>80</v>
      </c>
      <c r="AU85" s="172" t="s">
        <v>81</v>
      </c>
      <c r="AY85" s="171" t="s">
        <v>133</v>
      </c>
      <c r="BK85" s="173">
        <f>BK86+BK111+BK120+BK141</f>
        <v>0</v>
      </c>
    </row>
    <row r="86" spans="1:65" s="12" customFormat="1" ht="22.95" customHeight="1">
      <c r="B86" s="160"/>
      <c r="C86" s="161"/>
      <c r="D86" s="162" t="s">
        <v>80</v>
      </c>
      <c r="E86" s="174" t="s">
        <v>1436</v>
      </c>
      <c r="F86" s="174" t="s">
        <v>1437</v>
      </c>
      <c r="G86" s="161"/>
      <c r="H86" s="161"/>
      <c r="I86" s="164"/>
      <c r="J86" s="175">
        <f>BK86</f>
        <v>0</v>
      </c>
      <c r="K86" s="161"/>
      <c r="L86" s="166"/>
      <c r="M86" s="167"/>
      <c r="N86" s="168"/>
      <c r="O86" s="168"/>
      <c r="P86" s="169">
        <f>SUM(P87:P110)</f>
        <v>0</v>
      </c>
      <c r="Q86" s="168"/>
      <c r="R86" s="169">
        <f>SUM(R87:R110)</f>
        <v>0</v>
      </c>
      <c r="S86" s="168"/>
      <c r="T86" s="170">
        <f>SUM(T87:T110)</f>
        <v>0</v>
      </c>
      <c r="AR86" s="171" t="s">
        <v>168</v>
      </c>
      <c r="AT86" s="172" t="s">
        <v>80</v>
      </c>
      <c r="AU86" s="172" t="s">
        <v>89</v>
      </c>
      <c r="AY86" s="171" t="s">
        <v>133</v>
      </c>
      <c r="BK86" s="173">
        <f>SUM(BK87:BK110)</f>
        <v>0</v>
      </c>
    </row>
    <row r="87" spans="1:65" s="2" customFormat="1" ht="16.5" customHeight="1">
      <c r="A87" s="37"/>
      <c r="B87" s="38"/>
      <c r="C87" s="176" t="s">
        <v>89</v>
      </c>
      <c r="D87" s="176" t="s">
        <v>135</v>
      </c>
      <c r="E87" s="177" t="s">
        <v>1438</v>
      </c>
      <c r="F87" s="178" t="s">
        <v>1437</v>
      </c>
      <c r="G87" s="179" t="s">
        <v>1439</v>
      </c>
      <c r="H87" s="180">
        <v>1</v>
      </c>
      <c r="I87" s="181"/>
      <c r="J87" s="182">
        <f>ROUND(I87*H87,2)</f>
        <v>0</v>
      </c>
      <c r="K87" s="178" t="s">
        <v>35</v>
      </c>
      <c r="L87" s="42"/>
      <c r="M87" s="183" t="s">
        <v>35</v>
      </c>
      <c r="N87" s="184" t="s">
        <v>52</v>
      </c>
      <c r="O87" s="67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140</v>
      </c>
      <c r="AT87" s="187" t="s">
        <v>135</v>
      </c>
      <c r="AU87" s="187" t="s">
        <v>91</v>
      </c>
      <c r="AY87" s="19" t="s">
        <v>133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9" t="s">
        <v>89</v>
      </c>
      <c r="BK87" s="188">
        <f>ROUND(I87*H87,2)</f>
        <v>0</v>
      </c>
      <c r="BL87" s="19" t="s">
        <v>140</v>
      </c>
      <c r="BM87" s="187" t="s">
        <v>91</v>
      </c>
    </row>
    <row r="88" spans="1:65" s="2" customFormat="1">
      <c r="A88" s="37"/>
      <c r="B88" s="38"/>
      <c r="C88" s="39"/>
      <c r="D88" s="189" t="s">
        <v>142</v>
      </c>
      <c r="E88" s="39"/>
      <c r="F88" s="190" t="s">
        <v>1437</v>
      </c>
      <c r="G88" s="39"/>
      <c r="H88" s="39"/>
      <c r="I88" s="191"/>
      <c r="J88" s="39"/>
      <c r="K88" s="39"/>
      <c r="L88" s="42"/>
      <c r="M88" s="192"/>
      <c r="N88" s="193"/>
      <c r="O88" s="67"/>
      <c r="P88" s="67"/>
      <c r="Q88" s="67"/>
      <c r="R88" s="67"/>
      <c r="S88" s="67"/>
      <c r="T88" s="68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9" t="s">
        <v>142</v>
      </c>
      <c r="AU88" s="19" t="s">
        <v>91</v>
      </c>
    </row>
    <row r="89" spans="1:65" s="13" customFormat="1">
      <c r="B89" s="196"/>
      <c r="C89" s="197"/>
      <c r="D89" s="189" t="s">
        <v>146</v>
      </c>
      <c r="E89" s="198" t="s">
        <v>35</v>
      </c>
      <c r="F89" s="199" t="s">
        <v>850</v>
      </c>
      <c r="G89" s="197"/>
      <c r="H89" s="200">
        <v>1</v>
      </c>
      <c r="I89" s="201"/>
      <c r="J89" s="197"/>
      <c r="K89" s="197"/>
      <c r="L89" s="202"/>
      <c r="M89" s="203"/>
      <c r="N89" s="204"/>
      <c r="O89" s="204"/>
      <c r="P89" s="204"/>
      <c r="Q89" s="204"/>
      <c r="R89" s="204"/>
      <c r="S89" s="204"/>
      <c r="T89" s="205"/>
      <c r="AT89" s="206" t="s">
        <v>146</v>
      </c>
      <c r="AU89" s="206" t="s">
        <v>91</v>
      </c>
      <c r="AV89" s="13" t="s">
        <v>91</v>
      </c>
      <c r="AW89" s="13" t="s">
        <v>41</v>
      </c>
      <c r="AX89" s="13" t="s">
        <v>81</v>
      </c>
      <c r="AY89" s="206" t="s">
        <v>133</v>
      </c>
    </row>
    <row r="90" spans="1:65" s="14" customFormat="1">
      <c r="B90" s="207"/>
      <c r="C90" s="208"/>
      <c r="D90" s="189" t="s">
        <v>146</v>
      </c>
      <c r="E90" s="209" t="s">
        <v>35</v>
      </c>
      <c r="F90" s="210" t="s">
        <v>148</v>
      </c>
      <c r="G90" s="208"/>
      <c r="H90" s="211">
        <v>1</v>
      </c>
      <c r="I90" s="212"/>
      <c r="J90" s="208"/>
      <c r="K90" s="208"/>
      <c r="L90" s="213"/>
      <c r="M90" s="214"/>
      <c r="N90" s="215"/>
      <c r="O90" s="215"/>
      <c r="P90" s="215"/>
      <c r="Q90" s="215"/>
      <c r="R90" s="215"/>
      <c r="S90" s="215"/>
      <c r="T90" s="216"/>
      <c r="AT90" s="217" t="s">
        <v>146</v>
      </c>
      <c r="AU90" s="217" t="s">
        <v>91</v>
      </c>
      <c r="AV90" s="14" t="s">
        <v>140</v>
      </c>
      <c r="AW90" s="14" t="s">
        <v>41</v>
      </c>
      <c r="AX90" s="14" t="s">
        <v>89</v>
      </c>
      <c r="AY90" s="217" t="s">
        <v>133</v>
      </c>
    </row>
    <row r="91" spans="1:65" s="2" customFormat="1" ht="24.15" customHeight="1">
      <c r="A91" s="37"/>
      <c r="B91" s="38"/>
      <c r="C91" s="176" t="s">
        <v>91</v>
      </c>
      <c r="D91" s="176" t="s">
        <v>135</v>
      </c>
      <c r="E91" s="177" t="s">
        <v>1440</v>
      </c>
      <c r="F91" s="178" t="s">
        <v>1441</v>
      </c>
      <c r="G91" s="179" t="s">
        <v>1439</v>
      </c>
      <c r="H91" s="180">
        <v>1</v>
      </c>
      <c r="I91" s="181"/>
      <c r="J91" s="182">
        <f>ROUND(I91*H91,2)</f>
        <v>0</v>
      </c>
      <c r="K91" s="178" t="s">
        <v>35</v>
      </c>
      <c r="L91" s="42"/>
      <c r="M91" s="183" t="s">
        <v>35</v>
      </c>
      <c r="N91" s="184" t="s">
        <v>52</v>
      </c>
      <c r="O91" s="67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7" t="s">
        <v>140</v>
      </c>
      <c r="AT91" s="187" t="s">
        <v>135</v>
      </c>
      <c r="AU91" s="187" t="s">
        <v>91</v>
      </c>
      <c r="AY91" s="19" t="s">
        <v>133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9" t="s">
        <v>89</v>
      </c>
      <c r="BK91" s="188">
        <f>ROUND(I91*H91,2)</f>
        <v>0</v>
      </c>
      <c r="BL91" s="19" t="s">
        <v>140</v>
      </c>
      <c r="BM91" s="187" t="s">
        <v>140</v>
      </c>
    </row>
    <row r="92" spans="1:65" s="2" customFormat="1">
      <c r="A92" s="37"/>
      <c r="B92" s="38"/>
      <c r="C92" s="39"/>
      <c r="D92" s="189" t="s">
        <v>142</v>
      </c>
      <c r="E92" s="39"/>
      <c r="F92" s="190" t="s">
        <v>1441</v>
      </c>
      <c r="G92" s="39"/>
      <c r="H92" s="39"/>
      <c r="I92" s="191"/>
      <c r="J92" s="39"/>
      <c r="K92" s="39"/>
      <c r="L92" s="42"/>
      <c r="M92" s="192"/>
      <c r="N92" s="193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9" t="s">
        <v>142</v>
      </c>
      <c r="AU92" s="19" t="s">
        <v>91</v>
      </c>
    </row>
    <row r="93" spans="1:65" s="13" customFormat="1">
      <c r="B93" s="196"/>
      <c r="C93" s="197"/>
      <c r="D93" s="189" t="s">
        <v>146</v>
      </c>
      <c r="E93" s="198" t="s">
        <v>35</v>
      </c>
      <c r="F93" s="199" t="s">
        <v>850</v>
      </c>
      <c r="G93" s="197"/>
      <c r="H93" s="200">
        <v>1</v>
      </c>
      <c r="I93" s="201"/>
      <c r="J93" s="197"/>
      <c r="K93" s="197"/>
      <c r="L93" s="202"/>
      <c r="M93" s="203"/>
      <c r="N93" s="204"/>
      <c r="O93" s="204"/>
      <c r="P93" s="204"/>
      <c r="Q93" s="204"/>
      <c r="R93" s="204"/>
      <c r="S93" s="204"/>
      <c r="T93" s="205"/>
      <c r="AT93" s="206" t="s">
        <v>146</v>
      </c>
      <c r="AU93" s="206" t="s">
        <v>91</v>
      </c>
      <c r="AV93" s="13" t="s">
        <v>91</v>
      </c>
      <c r="AW93" s="13" t="s">
        <v>41</v>
      </c>
      <c r="AX93" s="13" t="s">
        <v>81</v>
      </c>
      <c r="AY93" s="206" t="s">
        <v>133</v>
      </c>
    </row>
    <row r="94" spans="1:65" s="14" customFormat="1">
      <c r="B94" s="207"/>
      <c r="C94" s="208"/>
      <c r="D94" s="189" t="s">
        <v>146</v>
      </c>
      <c r="E94" s="209" t="s">
        <v>35</v>
      </c>
      <c r="F94" s="210" t="s">
        <v>148</v>
      </c>
      <c r="G94" s="208"/>
      <c r="H94" s="211">
        <v>1</v>
      </c>
      <c r="I94" s="212"/>
      <c r="J94" s="208"/>
      <c r="K94" s="208"/>
      <c r="L94" s="213"/>
      <c r="M94" s="214"/>
      <c r="N94" s="215"/>
      <c r="O94" s="215"/>
      <c r="P94" s="215"/>
      <c r="Q94" s="215"/>
      <c r="R94" s="215"/>
      <c r="S94" s="215"/>
      <c r="T94" s="216"/>
      <c r="AT94" s="217" t="s">
        <v>146</v>
      </c>
      <c r="AU94" s="217" t="s">
        <v>91</v>
      </c>
      <c r="AV94" s="14" t="s">
        <v>140</v>
      </c>
      <c r="AW94" s="14" t="s">
        <v>41</v>
      </c>
      <c r="AX94" s="14" t="s">
        <v>89</v>
      </c>
      <c r="AY94" s="217" t="s">
        <v>133</v>
      </c>
    </row>
    <row r="95" spans="1:65" s="2" customFormat="1" ht="16.5" customHeight="1">
      <c r="A95" s="37"/>
      <c r="B95" s="38"/>
      <c r="C95" s="176" t="s">
        <v>156</v>
      </c>
      <c r="D95" s="176" t="s">
        <v>135</v>
      </c>
      <c r="E95" s="177" t="s">
        <v>1442</v>
      </c>
      <c r="F95" s="178" t="s">
        <v>1443</v>
      </c>
      <c r="G95" s="179" t="s">
        <v>1439</v>
      </c>
      <c r="H95" s="180">
        <v>1</v>
      </c>
      <c r="I95" s="181"/>
      <c r="J95" s="182">
        <f>ROUND(I95*H95,2)</f>
        <v>0</v>
      </c>
      <c r="K95" s="178" t="s">
        <v>35</v>
      </c>
      <c r="L95" s="42"/>
      <c r="M95" s="183" t="s">
        <v>35</v>
      </c>
      <c r="N95" s="184" t="s">
        <v>52</v>
      </c>
      <c r="O95" s="67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7" t="s">
        <v>140</v>
      </c>
      <c r="AT95" s="187" t="s">
        <v>135</v>
      </c>
      <c r="AU95" s="187" t="s">
        <v>91</v>
      </c>
      <c r="AY95" s="19" t="s">
        <v>133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9" t="s">
        <v>89</v>
      </c>
      <c r="BK95" s="188">
        <f>ROUND(I95*H95,2)</f>
        <v>0</v>
      </c>
      <c r="BL95" s="19" t="s">
        <v>140</v>
      </c>
      <c r="BM95" s="187" t="s">
        <v>175</v>
      </c>
    </row>
    <row r="96" spans="1:65" s="2" customFormat="1">
      <c r="A96" s="37"/>
      <c r="B96" s="38"/>
      <c r="C96" s="39"/>
      <c r="D96" s="189" t="s">
        <v>142</v>
      </c>
      <c r="E96" s="39"/>
      <c r="F96" s="190" t="s">
        <v>1443</v>
      </c>
      <c r="G96" s="39"/>
      <c r="H96" s="39"/>
      <c r="I96" s="191"/>
      <c r="J96" s="39"/>
      <c r="K96" s="39"/>
      <c r="L96" s="42"/>
      <c r="M96" s="192"/>
      <c r="N96" s="193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9" t="s">
        <v>142</v>
      </c>
      <c r="AU96" s="19" t="s">
        <v>91</v>
      </c>
    </row>
    <row r="97" spans="1:65" s="13" customFormat="1">
      <c r="B97" s="196"/>
      <c r="C97" s="197"/>
      <c r="D97" s="189" t="s">
        <v>146</v>
      </c>
      <c r="E97" s="198" t="s">
        <v>35</v>
      </c>
      <c r="F97" s="199" t="s">
        <v>850</v>
      </c>
      <c r="G97" s="197"/>
      <c r="H97" s="200">
        <v>1</v>
      </c>
      <c r="I97" s="201"/>
      <c r="J97" s="197"/>
      <c r="K97" s="197"/>
      <c r="L97" s="202"/>
      <c r="M97" s="203"/>
      <c r="N97" s="204"/>
      <c r="O97" s="204"/>
      <c r="P97" s="204"/>
      <c r="Q97" s="204"/>
      <c r="R97" s="204"/>
      <c r="S97" s="204"/>
      <c r="T97" s="205"/>
      <c r="AT97" s="206" t="s">
        <v>146</v>
      </c>
      <c r="AU97" s="206" t="s">
        <v>91</v>
      </c>
      <c r="AV97" s="13" t="s">
        <v>91</v>
      </c>
      <c r="AW97" s="13" t="s">
        <v>41</v>
      </c>
      <c r="AX97" s="13" t="s">
        <v>81</v>
      </c>
      <c r="AY97" s="206" t="s">
        <v>133</v>
      </c>
    </row>
    <row r="98" spans="1:65" s="14" customFormat="1">
      <c r="B98" s="207"/>
      <c r="C98" s="208"/>
      <c r="D98" s="189" t="s">
        <v>146</v>
      </c>
      <c r="E98" s="209" t="s">
        <v>35</v>
      </c>
      <c r="F98" s="210" t="s">
        <v>148</v>
      </c>
      <c r="G98" s="208"/>
      <c r="H98" s="211">
        <v>1</v>
      </c>
      <c r="I98" s="212"/>
      <c r="J98" s="208"/>
      <c r="K98" s="208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146</v>
      </c>
      <c r="AU98" s="217" t="s">
        <v>91</v>
      </c>
      <c r="AV98" s="14" t="s">
        <v>140</v>
      </c>
      <c r="AW98" s="14" t="s">
        <v>41</v>
      </c>
      <c r="AX98" s="14" t="s">
        <v>89</v>
      </c>
      <c r="AY98" s="217" t="s">
        <v>133</v>
      </c>
    </row>
    <row r="99" spans="1:65" s="2" customFormat="1" ht="24.15" customHeight="1">
      <c r="A99" s="37"/>
      <c r="B99" s="38"/>
      <c r="C99" s="176" t="s">
        <v>140</v>
      </c>
      <c r="D99" s="176" t="s">
        <v>135</v>
      </c>
      <c r="E99" s="177" t="s">
        <v>1444</v>
      </c>
      <c r="F99" s="178" t="s">
        <v>1445</v>
      </c>
      <c r="G99" s="179" t="s">
        <v>1439</v>
      </c>
      <c r="H99" s="180">
        <v>1</v>
      </c>
      <c r="I99" s="181"/>
      <c r="J99" s="182">
        <f>ROUND(I99*H99,2)</f>
        <v>0</v>
      </c>
      <c r="K99" s="178" t="s">
        <v>35</v>
      </c>
      <c r="L99" s="42"/>
      <c r="M99" s="183" t="s">
        <v>35</v>
      </c>
      <c r="N99" s="184" t="s">
        <v>52</v>
      </c>
      <c r="O99" s="67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7" t="s">
        <v>140</v>
      </c>
      <c r="AT99" s="187" t="s">
        <v>135</v>
      </c>
      <c r="AU99" s="187" t="s">
        <v>91</v>
      </c>
      <c r="AY99" s="19" t="s">
        <v>133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9" t="s">
        <v>89</v>
      </c>
      <c r="BK99" s="188">
        <f>ROUND(I99*H99,2)</f>
        <v>0</v>
      </c>
      <c r="BL99" s="19" t="s">
        <v>140</v>
      </c>
      <c r="BM99" s="187" t="s">
        <v>184</v>
      </c>
    </row>
    <row r="100" spans="1:65" s="2" customFormat="1" ht="19.2">
      <c r="A100" s="37"/>
      <c r="B100" s="38"/>
      <c r="C100" s="39"/>
      <c r="D100" s="189" t="s">
        <v>142</v>
      </c>
      <c r="E100" s="39"/>
      <c r="F100" s="190" t="s">
        <v>1445</v>
      </c>
      <c r="G100" s="39"/>
      <c r="H100" s="39"/>
      <c r="I100" s="191"/>
      <c r="J100" s="39"/>
      <c r="K100" s="39"/>
      <c r="L100" s="42"/>
      <c r="M100" s="192"/>
      <c r="N100" s="193"/>
      <c r="O100" s="67"/>
      <c r="P100" s="67"/>
      <c r="Q100" s="67"/>
      <c r="R100" s="67"/>
      <c r="S100" s="67"/>
      <c r="T100" s="68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9" t="s">
        <v>142</v>
      </c>
      <c r="AU100" s="19" t="s">
        <v>91</v>
      </c>
    </row>
    <row r="101" spans="1:65" s="13" customFormat="1">
      <c r="B101" s="196"/>
      <c r="C101" s="197"/>
      <c r="D101" s="189" t="s">
        <v>146</v>
      </c>
      <c r="E101" s="198" t="s">
        <v>35</v>
      </c>
      <c r="F101" s="199" t="s">
        <v>850</v>
      </c>
      <c r="G101" s="197"/>
      <c r="H101" s="200">
        <v>1</v>
      </c>
      <c r="I101" s="201"/>
      <c r="J101" s="197"/>
      <c r="K101" s="197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146</v>
      </c>
      <c r="AU101" s="206" t="s">
        <v>91</v>
      </c>
      <c r="AV101" s="13" t="s">
        <v>91</v>
      </c>
      <c r="AW101" s="13" t="s">
        <v>41</v>
      </c>
      <c r="AX101" s="13" t="s">
        <v>81</v>
      </c>
      <c r="AY101" s="206" t="s">
        <v>133</v>
      </c>
    </row>
    <row r="102" spans="1:65" s="14" customFormat="1">
      <c r="B102" s="207"/>
      <c r="C102" s="208"/>
      <c r="D102" s="189" t="s">
        <v>146</v>
      </c>
      <c r="E102" s="209" t="s">
        <v>35</v>
      </c>
      <c r="F102" s="210" t="s">
        <v>148</v>
      </c>
      <c r="G102" s="208"/>
      <c r="H102" s="211">
        <v>1</v>
      </c>
      <c r="I102" s="212"/>
      <c r="J102" s="208"/>
      <c r="K102" s="208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146</v>
      </c>
      <c r="AU102" s="217" t="s">
        <v>91</v>
      </c>
      <c r="AV102" s="14" t="s">
        <v>140</v>
      </c>
      <c r="AW102" s="14" t="s">
        <v>41</v>
      </c>
      <c r="AX102" s="14" t="s">
        <v>89</v>
      </c>
      <c r="AY102" s="217" t="s">
        <v>133</v>
      </c>
    </row>
    <row r="103" spans="1:65" s="2" customFormat="1" ht="16.5" customHeight="1">
      <c r="A103" s="37"/>
      <c r="B103" s="38"/>
      <c r="C103" s="176" t="s">
        <v>168</v>
      </c>
      <c r="D103" s="176" t="s">
        <v>135</v>
      </c>
      <c r="E103" s="177" t="s">
        <v>1446</v>
      </c>
      <c r="F103" s="178" t="s">
        <v>1447</v>
      </c>
      <c r="G103" s="179" t="s">
        <v>1439</v>
      </c>
      <c r="H103" s="180">
        <v>1</v>
      </c>
      <c r="I103" s="181"/>
      <c r="J103" s="182">
        <f>ROUND(I103*H103,2)</f>
        <v>0</v>
      </c>
      <c r="K103" s="178" t="s">
        <v>139</v>
      </c>
      <c r="L103" s="42"/>
      <c r="M103" s="183" t="s">
        <v>35</v>
      </c>
      <c r="N103" s="184" t="s">
        <v>52</v>
      </c>
      <c r="O103" s="67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87" t="s">
        <v>1448</v>
      </c>
      <c r="AT103" s="187" t="s">
        <v>135</v>
      </c>
      <c r="AU103" s="187" t="s">
        <v>91</v>
      </c>
      <c r="AY103" s="19" t="s">
        <v>133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9" t="s">
        <v>89</v>
      </c>
      <c r="BK103" s="188">
        <f>ROUND(I103*H103,2)</f>
        <v>0</v>
      </c>
      <c r="BL103" s="19" t="s">
        <v>1448</v>
      </c>
      <c r="BM103" s="187" t="s">
        <v>1449</v>
      </c>
    </row>
    <row r="104" spans="1:65" s="2" customFormat="1">
      <c r="A104" s="37"/>
      <c r="B104" s="38"/>
      <c r="C104" s="39"/>
      <c r="D104" s="189" t="s">
        <v>142</v>
      </c>
      <c r="E104" s="39"/>
      <c r="F104" s="190" t="s">
        <v>1447</v>
      </c>
      <c r="G104" s="39"/>
      <c r="H104" s="39"/>
      <c r="I104" s="191"/>
      <c r="J104" s="39"/>
      <c r="K104" s="39"/>
      <c r="L104" s="42"/>
      <c r="M104" s="192"/>
      <c r="N104" s="193"/>
      <c r="O104" s="67"/>
      <c r="P104" s="67"/>
      <c r="Q104" s="67"/>
      <c r="R104" s="67"/>
      <c r="S104" s="67"/>
      <c r="T104" s="68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9" t="s">
        <v>142</v>
      </c>
      <c r="AU104" s="19" t="s">
        <v>91</v>
      </c>
    </row>
    <row r="105" spans="1:65" s="2" customFormat="1">
      <c r="A105" s="37"/>
      <c r="B105" s="38"/>
      <c r="C105" s="39"/>
      <c r="D105" s="194" t="s">
        <v>144</v>
      </c>
      <c r="E105" s="39"/>
      <c r="F105" s="195" t="s">
        <v>1450</v>
      </c>
      <c r="G105" s="39"/>
      <c r="H105" s="39"/>
      <c r="I105" s="191"/>
      <c r="J105" s="39"/>
      <c r="K105" s="39"/>
      <c r="L105" s="42"/>
      <c r="M105" s="192"/>
      <c r="N105" s="193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9" t="s">
        <v>144</v>
      </c>
      <c r="AU105" s="19" t="s">
        <v>91</v>
      </c>
    </row>
    <row r="106" spans="1:65" s="13" customFormat="1">
      <c r="B106" s="196"/>
      <c r="C106" s="197"/>
      <c r="D106" s="189" t="s">
        <v>146</v>
      </c>
      <c r="E106" s="198" t="s">
        <v>35</v>
      </c>
      <c r="F106" s="199" t="s">
        <v>850</v>
      </c>
      <c r="G106" s="197"/>
      <c r="H106" s="200">
        <v>1</v>
      </c>
      <c r="I106" s="201"/>
      <c r="J106" s="197"/>
      <c r="K106" s="197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146</v>
      </c>
      <c r="AU106" s="206" t="s">
        <v>91</v>
      </c>
      <c r="AV106" s="13" t="s">
        <v>91</v>
      </c>
      <c r="AW106" s="13" t="s">
        <v>41</v>
      </c>
      <c r="AX106" s="13" t="s">
        <v>89</v>
      </c>
      <c r="AY106" s="206" t="s">
        <v>133</v>
      </c>
    </row>
    <row r="107" spans="1:65" s="2" customFormat="1" ht="16.5" customHeight="1">
      <c r="A107" s="37"/>
      <c r="B107" s="38"/>
      <c r="C107" s="176" t="s">
        <v>175</v>
      </c>
      <c r="D107" s="176" t="s">
        <v>135</v>
      </c>
      <c r="E107" s="177" t="s">
        <v>1451</v>
      </c>
      <c r="F107" s="178" t="s">
        <v>1452</v>
      </c>
      <c r="G107" s="179" t="s">
        <v>1439</v>
      </c>
      <c r="H107" s="180">
        <v>1</v>
      </c>
      <c r="I107" s="181"/>
      <c r="J107" s="182">
        <f>ROUND(I107*H107,2)</f>
        <v>0</v>
      </c>
      <c r="K107" s="178" t="s">
        <v>35</v>
      </c>
      <c r="L107" s="42"/>
      <c r="M107" s="183" t="s">
        <v>35</v>
      </c>
      <c r="N107" s="184" t="s">
        <v>52</v>
      </c>
      <c r="O107" s="67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7" t="s">
        <v>140</v>
      </c>
      <c r="AT107" s="187" t="s">
        <v>135</v>
      </c>
      <c r="AU107" s="187" t="s">
        <v>91</v>
      </c>
      <c r="AY107" s="19" t="s">
        <v>133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9" t="s">
        <v>89</v>
      </c>
      <c r="BK107" s="188">
        <f>ROUND(I107*H107,2)</f>
        <v>0</v>
      </c>
      <c r="BL107" s="19" t="s">
        <v>140</v>
      </c>
      <c r="BM107" s="187" t="s">
        <v>171</v>
      </c>
    </row>
    <row r="108" spans="1:65" s="2" customFormat="1">
      <c r="A108" s="37"/>
      <c r="B108" s="38"/>
      <c r="C108" s="39"/>
      <c r="D108" s="189" t="s">
        <v>142</v>
      </c>
      <c r="E108" s="39"/>
      <c r="F108" s="190" t="s">
        <v>1452</v>
      </c>
      <c r="G108" s="39"/>
      <c r="H108" s="39"/>
      <c r="I108" s="191"/>
      <c r="J108" s="39"/>
      <c r="K108" s="39"/>
      <c r="L108" s="42"/>
      <c r="M108" s="192"/>
      <c r="N108" s="193"/>
      <c r="O108" s="67"/>
      <c r="P108" s="67"/>
      <c r="Q108" s="67"/>
      <c r="R108" s="67"/>
      <c r="S108" s="67"/>
      <c r="T108" s="68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9" t="s">
        <v>142</v>
      </c>
      <c r="AU108" s="19" t="s">
        <v>91</v>
      </c>
    </row>
    <row r="109" spans="1:65" s="13" customFormat="1">
      <c r="B109" s="196"/>
      <c r="C109" s="197"/>
      <c r="D109" s="189" t="s">
        <v>146</v>
      </c>
      <c r="E109" s="198" t="s">
        <v>35</v>
      </c>
      <c r="F109" s="199" t="s">
        <v>850</v>
      </c>
      <c r="G109" s="197"/>
      <c r="H109" s="200">
        <v>1</v>
      </c>
      <c r="I109" s="201"/>
      <c r="J109" s="197"/>
      <c r="K109" s="197"/>
      <c r="L109" s="202"/>
      <c r="M109" s="203"/>
      <c r="N109" s="204"/>
      <c r="O109" s="204"/>
      <c r="P109" s="204"/>
      <c r="Q109" s="204"/>
      <c r="R109" s="204"/>
      <c r="S109" s="204"/>
      <c r="T109" s="205"/>
      <c r="AT109" s="206" t="s">
        <v>146</v>
      </c>
      <c r="AU109" s="206" t="s">
        <v>91</v>
      </c>
      <c r="AV109" s="13" t="s">
        <v>91</v>
      </c>
      <c r="AW109" s="13" t="s">
        <v>41</v>
      </c>
      <c r="AX109" s="13" t="s">
        <v>81</v>
      </c>
      <c r="AY109" s="206" t="s">
        <v>133</v>
      </c>
    </row>
    <row r="110" spans="1:65" s="14" customFormat="1">
      <c r="B110" s="207"/>
      <c r="C110" s="208"/>
      <c r="D110" s="189" t="s">
        <v>146</v>
      </c>
      <c r="E110" s="209" t="s">
        <v>35</v>
      </c>
      <c r="F110" s="210" t="s">
        <v>148</v>
      </c>
      <c r="G110" s="208"/>
      <c r="H110" s="211">
        <v>1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146</v>
      </c>
      <c r="AU110" s="217" t="s">
        <v>91</v>
      </c>
      <c r="AV110" s="14" t="s">
        <v>140</v>
      </c>
      <c r="AW110" s="14" t="s">
        <v>41</v>
      </c>
      <c r="AX110" s="14" t="s">
        <v>89</v>
      </c>
      <c r="AY110" s="217" t="s">
        <v>133</v>
      </c>
    </row>
    <row r="111" spans="1:65" s="12" customFormat="1" ht="22.95" customHeight="1">
      <c r="B111" s="160"/>
      <c r="C111" s="161"/>
      <c r="D111" s="162" t="s">
        <v>80</v>
      </c>
      <c r="E111" s="174" t="s">
        <v>1453</v>
      </c>
      <c r="F111" s="174" t="s">
        <v>1454</v>
      </c>
      <c r="G111" s="161"/>
      <c r="H111" s="161"/>
      <c r="I111" s="164"/>
      <c r="J111" s="175">
        <f>BK111</f>
        <v>0</v>
      </c>
      <c r="K111" s="161"/>
      <c r="L111" s="166"/>
      <c r="M111" s="167"/>
      <c r="N111" s="168"/>
      <c r="O111" s="168"/>
      <c r="P111" s="169">
        <f>SUM(P112:P119)</f>
        <v>0</v>
      </c>
      <c r="Q111" s="168"/>
      <c r="R111" s="169">
        <f>SUM(R112:R119)</f>
        <v>0</v>
      </c>
      <c r="S111" s="168"/>
      <c r="T111" s="170">
        <f>SUM(T112:T119)</f>
        <v>0</v>
      </c>
      <c r="AR111" s="171" t="s">
        <v>168</v>
      </c>
      <c r="AT111" s="172" t="s">
        <v>80</v>
      </c>
      <c r="AU111" s="172" t="s">
        <v>89</v>
      </c>
      <c r="AY111" s="171" t="s">
        <v>133</v>
      </c>
      <c r="BK111" s="173">
        <f>SUM(BK112:BK119)</f>
        <v>0</v>
      </c>
    </row>
    <row r="112" spans="1:65" s="2" customFormat="1" ht="16.5" customHeight="1">
      <c r="A112" s="37"/>
      <c r="B112" s="38"/>
      <c r="C112" s="176" t="s">
        <v>179</v>
      </c>
      <c r="D112" s="176" t="s">
        <v>135</v>
      </c>
      <c r="E112" s="177" t="s">
        <v>1455</v>
      </c>
      <c r="F112" s="178" t="s">
        <v>1454</v>
      </c>
      <c r="G112" s="179" t="s">
        <v>1439</v>
      </c>
      <c r="H112" s="180">
        <v>1</v>
      </c>
      <c r="I112" s="181"/>
      <c r="J112" s="182">
        <f>ROUND(I112*H112,2)</f>
        <v>0</v>
      </c>
      <c r="K112" s="178" t="s">
        <v>35</v>
      </c>
      <c r="L112" s="42"/>
      <c r="M112" s="183" t="s">
        <v>35</v>
      </c>
      <c r="N112" s="184" t="s">
        <v>52</v>
      </c>
      <c r="O112" s="67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7" t="s">
        <v>140</v>
      </c>
      <c r="AT112" s="187" t="s">
        <v>135</v>
      </c>
      <c r="AU112" s="187" t="s">
        <v>91</v>
      </c>
      <c r="AY112" s="19" t="s">
        <v>133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9" t="s">
        <v>89</v>
      </c>
      <c r="BK112" s="188">
        <f>ROUND(I112*H112,2)</f>
        <v>0</v>
      </c>
      <c r="BL112" s="19" t="s">
        <v>140</v>
      </c>
      <c r="BM112" s="187" t="s">
        <v>178</v>
      </c>
    </row>
    <row r="113" spans="1:65" s="2" customFormat="1">
      <c r="A113" s="37"/>
      <c r="B113" s="38"/>
      <c r="C113" s="39"/>
      <c r="D113" s="189" t="s">
        <v>142</v>
      </c>
      <c r="E113" s="39"/>
      <c r="F113" s="190" t="s">
        <v>1454</v>
      </c>
      <c r="G113" s="39"/>
      <c r="H113" s="39"/>
      <c r="I113" s="191"/>
      <c r="J113" s="39"/>
      <c r="K113" s="39"/>
      <c r="L113" s="42"/>
      <c r="M113" s="192"/>
      <c r="N113" s="193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9" t="s">
        <v>142</v>
      </c>
      <c r="AU113" s="19" t="s">
        <v>91</v>
      </c>
    </row>
    <row r="114" spans="1:65" s="13" customFormat="1">
      <c r="B114" s="196"/>
      <c r="C114" s="197"/>
      <c r="D114" s="189" t="s">
        <v>146</v>
      </c>
      <c r="E114" s="198" t="s">
        <v>35</v>
      </c>
      <c r="F114" s="199" t="s">
        <v>850</v>
      </c>
      <c r="G114" s="197"/>
      <c r="H114" s="200">
        <v>1</v>
      </c>
      <c r="I114" s="201"/>
      <c r="J114" s="197"/>
      <c r="K114" s="197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146</v>
      </c>
      <c r="AU114" s="206" t="s">
        <v>91</v>
      </c>
      <c r="AV114" s="13" t="s">
        <v>91</v>
      </c>
      <c r="AW114" s="13" t="s">
        <v>41</v>
      </c>
      <c r="AX114" s="13" t="s">
        <v>81</v>
      </c>
      <c r="AY114" s="206" t="s">
        <v>133</v>
      </c>
    </row>
    <row r="115" spans="1:65" s="14" customFormat="1">
      <c r="B115" s="207"/>
      <c r="C115" s="208"/>
      <c r="D115" s="189" t="s">
        <v>146</v>
      </c>
      <c r="E115" s="209" t="s">
        <v>35</v>
      </c>
      <c r="F115" s="210" t="s">
        <v>148</v>
      </c>
      <c r="G115" s="208"/>
      <c r="H115" s="211">
        <v>1</v>
      </c>
      <c r="I115" s="212"/>
      <c r="J115" s="208"/>
      <c r="K115" s="208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146</v>
      </c>
      <c r="AU115" s="217" t="s">
        <v>91</v>
      </c>
      <c r="AV115" s="14" t="s">
        <v>140</v>
      </c>
      <c r="AW115" s="14" t="s">
        <v>41</v>
      </c>
      <c r="AX115" s="14" t="s">
        <v>89</v>
      </c>
      <c r="AY115" s="217" t="s">
        <v>133</v>
      </c>
    </row>
    <row r="116" spans="1:65" s="2" customFormat="1" ht="16.5" customHeight="1">
      <c r="A116" s="37"/>
      <c r="B116" s="38"/>
      <c r="C116" s="176" t="s">
        <v>184</v>
      </c>
      <c r="D116" s="176" t="s">
        <v>135</v>
      </c>
      <c r="E116" s="177" t="s">
        <v>1456</v>
      </c>
      <c r="F116" s="178" t="s">
        <v>1457</v>
      </c>
      <c r="G116" s="179" t="s">
        <v>1439</v>
      </c>
      <c r="H116" s="180">
        <v>1</v>
      </c>
      <c r="I116" s="181"/>
      <c r="J116" s="182">
        <f>ROUND(I116*H116,2)</f>
        <v>0</v>
      </c>
      <c r="K116" s="178" t="s">
        <v>139</v>
      </c>
      <c r="L116" s="42"/>
      <c r="M116" s="183" t="s">
        <v>35</v>
      </c>
      <c r="N116" s="184" t="s">
        <v>52</v>
      </c>
      <c r="O116" s="67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7" t="s">
        <v>1448</v>
      </c>
      <c r="AT116" s="187" t="s">
        <v>135</v>
      </c>
      <c r="AU116" s="187" t="s">
        <v>91</v>
      </c>
      <c r="AY116" s="19" t="s">
        <v>133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9" t="s">
        <v>89</v>
      </c>
      <c r="BK116" s="188">
        <f>ROUND(I116*H116,2)</f>
        <v>0</v>
      </c>
      <c r="BL116" s="19" t="s">
        <v>1448</v>
      </c>
      <c r="BM116" s="187" t="s">
        <v>1458</v>
      </c>
    </row>
    <row r="117" spans="1:65" s="2" customFormat="1">
      <c r="A117" s="37"/>
      <c r="B117" s="38"/>
      <c r="C117" s="39"/>
      <c r="D117" s="189" t="s">
        <v>142</v>
      </c>
      <c r="E117" s="39"/>
      <c r="F117" s="190" t="s">
        <v>1457</v>
      </c>
      <c r="G117" s="39"/>
      <c r="H117" s="39"/>
      <c r="I117" s="191"/>
      <c r="J117" s="39"/>
      <c r="K117" s="39"/>
      <c r="L117" s="42"/>
      <c r="M117" s="192"/>
      <c r="N117" s="193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9" t="s">
        <v>142</v>
      </c>
      <c r="AU117" s="19" t="s">
        <v>91</v>
      </c>
    </row>
    <row r="118" spans="1:65" s="2" customFormat="1">
      <c r="A118" s="37"/>
      <c r="B118" s="38"/>
      <c r="C118" s="39"/>
      <c r="D118" s="194" t="s">
        <v>144</v>
      </c>
      <c r="E118" s="39"/>
      <c r="F118" s="195" t="s">
        <v>1459</v>
      </c>
      <c r="G118" s="39"/>
      <c r="H118" s="39"/>
      <c r="I118" s="191"/>
      <c r="J118" s="39"/>
      <c r="K118" s="39"/>
      <c r="L118" s="42"/>
      <c r="M118" s="192"/>
      <c r="N118" s="193"/>
      <c r="O118" s="67"/>
      <c r="P118" s="67"/>
      <c r="Q118" s="67"/>
      <c r="R118" s="67"/>
      <c r="S118" s="67"/>
      <c r="T118" s="68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9" t="s">
        <v>144</v>
      </c>
      <c r="AU118" s="19" t="s">
        <v>91</v>
      </c>
    </row>
    <row r="119" spans="1:65" s="13" customFormat="1">
      <c r="B119" s="196"/>
      <c r="C119" s="197"/>
      <c r="D119" s="189" t="s">
        <v>146</v>
      </c>
      <c r="E119" s="198" t="s">
        <v>35</v>
      </c>
      <c r="F119" s="199" t="s">
        <v>850</v>
      </c>
      <c r="G119" s="197"/>
      <c r="H119" s="200">
        <v>1</v>
      </c>
      <c r="I119" s="201"/>
      <c r="J119" s="197"/>
      <c r="K119" s="197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146</v>
      </c>
      <c r="AU119" s="206" t="s">
        <v>91</v>
      </c>
      <c r="AV119" s="13" t="s">
        <v>91</v>
      </c>
      <c r="AW119" s="13" t="s">
        <v>41</v>
      </c>
      <c r="AX119" s="13" t="s">
        <v>89</v>
      </c>
      <c r="AY119" s="206" t="s">
        <v>133</v>
      </c>
    </row>
    <row r="120" spans="1:65" s="12" customFormat="1" ht="22.95" customHeight="1">
      <c r="B120" s="160"/>
      <c r="C120" s="161"/>
      <c r="D120" s="162" t="s">
        <v>80</v>
      </c>
      <c r="E120" s="174" t="s">
        <v>1460</v>
      </c>
      <c r="F120" s="174" t="s">
        <v>1461</v>
      </c>
      <c r="G120" s="161"/>
      <c r="H120" s="161"/>
      <c r="I120" s="164"/>
      <c r="J120" s="175">
        <f>BK120</f>
        <v>0</v>
      </c>
      <c r="K120" s="161"/>
      <c r="L120" s="166"/>
      <c r="M120" s="167"/>
      <c r="N120" s="168"/>
      <c r="O120" s="168"/>
      <c r="P120" s="169">
        <f>SUM(P121:P140)</f>
        <v>0</v>
      </c>
      <c r="Q120" s="168"/>
      <c r="R120" s="169">
        <f>SUM(R121:R140)</f>
        <v>0</v>
      </c>
      <c r="S120" s="168"/>
      <c r="T120" s="170">
        <f>SUM(T121:T140)</f>
        <v>0</v>
      </c>
      <c r="AR120" s="171" t="s">
        <v>168</v>
      </c>
      <c r="AT120" s="172" t="s">
        <v>80</v>
      </c>
      <c r="AU120" s="172" t="s">
        <v>89</v>
      </c>
      <c r="AY120" s="171" t="s">
        <v>133</v>
      </c>
      <c r="BK120" s="173">
        <f>SUM(BK121:BK140)</f>
        <v>0</v>
      </c>
    </row>
    <row r="121" spans="1:65" s="2" customFormat="1" ht="16.5" customHeight="1">
      <c r="A121" s="37"/>
      <c r="B121" s="38"/>
      <c r="C121" s="176" t="s">
        <v>190</v>
      </c>
      <c r="D121" s="176" t="s">
        <v>135</v>
      </c>
      <c r="E121" s="177" t="s">
        <v>1462</v>
      </c>
      <c r="F121" s="178" t="s">
        <v>1463</v>
      </c>
      <c r="G121" s="179" t="s">
        <v>1439</v>
      </c>
      <c r="H121" s="180">
        <v>1</v>
      </c>
      <c r="I121" s="181"/>
      <c r="J121" s="182">
        <f>ROUND(I121*H121,2)</f>
        <v>0</v>
      </c>
      <c r="K121" s="178" t="s">
        <v>139</v>
      </c>
      <c r="L121" s="42"/>
      <c r="M121" s="183" t="s">
        <v>35</v>
      </c>
      <c r="N121" s="184" t="s">
        <v>52</v>
      </c>
      <c r="O121" s="67"/>
      <c r="P121" s="185">
        <f>O121*H121</f>
        <v>0</v>
      </c>
      <c r="Q121" s="185">
        <v>0</v>
      </c>
      <c r="R121" s="185">
        <f>Q121*H121</f>
        <v>0</v>
      </c>
      <c r="S121" s="185">
        <v>0</v>
      </c>
      <c r="T121" s="18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7" t="s">
        <v>1448</v>
      </c>
      <c r="AT121" s="187" t="s">
        <v>135</v>
      </c>
      <c r="AU121" s="187" t="s">
        <v>91</v>
      </c>
      <c r="AY121" s="19" t="s">
        <v>133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9" t="s">
        <v>89</v>
      </c>
      <c r="BK121" s="188">
        <f>ROUND(I121*H121,2)</f>
        <v>0</v>
      </c>
      <c r="BL121" s="19" t="s">
        <v>1448</v>
      </c>
      <c r="BM121" s="187" t="s">
        <v>1464</v>
      </c>
    </row>
    <row r="122" spans="1:65" s="2" customFormat="1">
      <c r="A122" s="37"/>
      <c r="B122" s="38"/>
      <c r="C122" s="39"/>
      <c r="D122" s="189" t="s">
        <v>142</v>
      </c>
      <c r="E122" s="39"/>
      <c r="F122" s="190" t="s">
        <v>1465</v>
      </c>
      <c r="G122" s="39"/>
      <c r="H122" s="39"/>
      <c r="I122" s="191"/>
      <c r="J122" s="39"/>
      <c r="K122" s="39"/>
      <c r="L122" s="42"/>
      <c r="M122" s="192"/>
      <c r="N122" s="193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9" t="s">
        <v>142</v>
      </c>
      <c r="AU122" s="19" t="s">
        <v>91</v>
      </c>
    </row>
    <row r="123" spans="1:65" s="2" customFormat="1">
      <c r="A123" s="37"/>
      <c r="B123" s="38"/>
      <c r="C123" s="39"/>
      <c r="D123" s="194" t="s">
        <v>144</v>
      </c>
      <c r="E123" s="39"/>
      <c r="F123" s="195" t="s">
        <v>1466</v>
      </c>
      <c r="G123" s="39"/>
      <c r="H123" s="39"/>
      <c r="I123" s="191"/>
      <c r="J123" s="39"/>
      <c r="K123" s="39"/>
      <c r="L123" s="42"/>
      <c r="M123" s="192"/>
      <c r="N123" s="193"/>
      <c r="O123" s="67"/>
      <c r="P123" s="67"/>
      <c r="Q123" s="67"/>
      <c r="R123" s="67"/>
      <c r="S123" s="67"/>
      <c r="T123" s="68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9" t="s">
        <v>144</v>
      </c>
      <c r="AU123" s="19" t="s">
        <v>91</v>
      </c>
    </row>
    <row r="124" spans="1:65" s="13" customFormat="1">
      <c r="B124" s="196"/>
      <c r="C124" s="197"/>
      <c r="D124" s="189" t="s">
        <v>146</v>
      </c>
      <c r="E124" s="198" t="s">
        <v>35</v>
      </c>
      <c r="F124" s="199" t="s">
        <v>850</v>
      </c>
      <c r="G124" s="197"/>
      <c r="H124" s="200">
        <v>1</v>
      </c>
      <c r="I124" s="201"/>
      <c r="J124" s="197"/>
      <c r="K124" s="197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146</v>
      </c>
      <c r="AU124" s="206" t="s">
        <v>91</v>
      </c>
      <c r="AV124" s="13" t="s">
        <v>91</v>
      </c>
      <c r="AW124" s="13" t="s">
        <v>41</v>
      </c>
      <c r="AX124" s="13" t="s">
        <v>89</v>
      </c>
      <c r="AY124" s="206" t="s">
        <v>133</v>
      </c>
    </row>
    <row r="125" spans="1:65" s="2" customFormat="1" ht="16.5" customHeight="1">
      <c r="A125" s="37"/>
      <c r="B125" s="38"/>
      <c r="C125" s="176" t="s">
        <v>171</v>
      </c>
      <c r="D125" s="176" t="s">
        <v>135</v>
      </c>
      <c r="E125" s="177" t="s">
        <v>1467</v>
      </c>
      <c r="F125" s="178" t="s">
        <v>1468</v>
      </c>
      <c r="G125" s="179" t="s">
        <v>1439</v>
      </c>
      <c r="H125" s="180">
        <v>1</v>
      </c>
      <c r="I125" s="181"/>
      <c r="J125" s="182">
        <f>ROUND(I125*H125,2)</f>
        <v>0</v>
      </c>
      <c r="K125" s="178" t="s">
        <v>139</v>
      </c>
      <c r="L125" s="42"/>
      <c r="M125" s="183" t="s">
        <v>35</v>
      </c>
      <c r="N125" s="184" t="s">
        <v>52</v>
      </c>
      <c r="O125" s="67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7" t="s">
        <v>1448</v>
      </c>
      <c r="AT125" s="187" t="s">
        <v>135</v>
      </c>
      <c r="AU125" s="187" t="s">
        <v>91</v>
      </c>
      <c r="AY125" s="19" t="s">
        <v>133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9" t="s">
        <v>89</v>
      </c>
      <c r="BK125" s="188">
        <f>ROUND(I125*H125,2)</f>
        <v>0</v>
      </c>
      <c r="BL125" s="19" t="s">
        <v>1448</v>
      </c>
      <c r="BM125" s="187" t="s">
        <v>1469</v>
      </c>
    </row>
    <row r="126" spans="1:65" s="2" customFormat="1">
      <c r="A126" s="37"/>
      <c r="B126" s="38"/>
      <c r="C126" s="39"/>
      <c r="D126" s="189" t="s">
        <v>142</v>
      </c>
      <c r="E126" s="39"/>
      <c r="F126" s="190" t="s">
        <v>1470</v>
      </c>
      <c r="G126" s="39"/>
      <c r="H126" s="39"/>
      <c r="I126" s="191"/>
      <c r="J126" s="39"/>
      <c r="K126" s="39"/>
      <c r="L126" s="42"/>
      <c r="M126" s="192"/>
      <c r="N126" s="193"/>
      <c r="O126" s="67"/>
      <c r="P126" s="67"/>
      <c r="Q126" s="67"/>
      <c r="R126" s="67"/>
      <c r="S126" s="67"/>
      <c r="T126" s="68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9" t="s">
        <v>142</v>
      </c>
      <c r="AU126" s="19" t="s">
        <v>91</v>
      </c>
    </row>
    <row r="127" spans="1:65" s="2" customFormat="1">
      <c r="A127" s="37"/>
      <c r="B127" s="38"/>
      <c r="C127" s="39"/>
      <c r="D127" s="194" t="s">
        <v>144</v>
      </c>
      <c r="E127" s="39"/>
      <c r="F127" s="195" t="s">
        <v>1471</v>
      </c>
      <c r="G127" s="39"/>
      <c r="H127" s="39"/>
      <c r="I127" s="191"/>
      <c r="J127" s="39"/>
      <c r="K127" s="39"/>
      <c r="L127" s="42"/>
      <c r="M127" s="192"/>
      <c r="N127" s="193"/>
      <c r="O127" s="67"/>
      <c r="P127" s="67"/>
      <c r="Q127" s="67"/>
      <c r="R127" s="67"/>
      <c r="S127" s="67"/>
      <c r="T127" s="68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9" t="s">
        <v>144</v>
      </c>
      <c r="AU127" s="19" t="s">
        <v>91</v>
      </c>
    </row>
    <row r="128" spans="1:65" s="13" customFormat="1">
      <c r="B128" s="196"/>
      <c r="C128" s="197"/>
      <c r="D128" s="189" t="s">
        <v>146</v>
      </c>
      <c r="E128" s="198" t="s">
        <v>35</v>
      </c>
      <c r="F128" s="199" t="s">
        <v>850</v>
      </c>
      <c r="G128" s="197"/>
      <c r="H128" s="200">
        <v>1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146</v>
      </c>
      <c r="AU128" s="206" t="s">
        <v>91</v>
      </c>
      <c r="AV128" s="13" t="s">
        <v>91</v>
      </c>
      <c r="AW128" s="13" t="s">
        <v>41</v>
      </c>
      <c r="AX128" s="13" t="s">
        <v>89</v>
      </c>
      <c r="AY128" s="206" t="s">
        <v>133</v>
      </c>
    </row>
    <row r="129" spans="1:65" s="2" customFormat="1" ht="16.5" customHeight="1">
      <c r="A129" s="37"/>
      <c r="B129" s="38"/>
      <c r="C129" s="176" t="s">
        <v>202</v>
      </c>
      <c r="D129" s="176" t="s">
        <v>135</v>
      </c>
      <c r="E129" s="177" t="s">
        <v>1472</v>
      </c>
      <c r="F129" s="178" t="s">
        <v>1473</v>
      </c>
      <c r="G129" s="179" t="s">
        <v>1439</v>
      </c>
      <c r="H129" s="180">
        <v>1</v>
      </c>
      <c r="I129" s="181"/>
      <c r="J129" s="182">
        <f>ROUND(I129*H129,2)</f>
        <v>0</v>
      </c>
      <c r="K129" s="178" t="s">
        <v>139</v>
      </c>
      <c r="L129" s="42"/>
      <c r="M129" s="183" t="s">
        <v>35</v>
      </c>
      <c r="N129" s="184" t="s">
        <v>52</v>
      </c>
      <c r="O129" s="67"/>
      <c r="P129" s="185">
        <f>O129*H129</f>
        <v>0</v>
      </c>
      <c r="Q129" s="185">
        <v>0</v>
      </c>
      <c r="R129" s="185">
        <f>Q129*H129</f>
        <v>0</v>
      </c>
      <c r="S129" s="185">
        <v>0</v>
      </c>
      <c r="T129" s="18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7" t="s">
        <v>1448</v>
      </c>
      <c r="AT129" s="187" t="s">
        <v>135</v>
      </c>
      <c r="AU129" s="187" t="s">
        <v>91</v>
      </c>
      <c r="AY129" s="19" t="s">
        <v>133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9" t="s">
        <v>89</v>
      </c>
      <c r="BK129" s="188">
        <f>ROUND(I129*H129,2)</f>
        <v>0</v>
      </c>
      <c r="BL129" s="19" t="s">
        <v>1448</v>
      </c>
      <c r="BM129" s="187" t="s">
        <v>1474</v>
      </c>
    </row>
    <row r="130" spans="1:65" s="2" customFormat="1">
      <c r="A130" s="37"/>
      <c r="B130" s="38"/>
      <c r="C130" s="39"/>
      <c r="D130" s="189" t="s">
        <v>142</v>
      </c>
      <c r="E130" s="39"/>
      <c r="F130" s="190" t="s">
        <v>1475</v>
      </c>
      <c r="G130" s="39"/>
      <c r="H130" s="39"/>
      <c r="I130" s="191"/>
      <c r="J130" s="39"/>
      <c r="K130" s="39"/>
      <c r="L130" s="42"/>
      <c r="M130" s="192"/>
      <c r="N130" s="193"/>
      <c r="O130" s="67"/>
      <c r="P130" s="67"/>
      <c r="Q130" s="67"/>
      <c r="R130" s="67"/>
      <c r="S130" s="67"/>
      <c r="T130" s="68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9" t="s">
        <v>142</v>
      </c>
      <c r="AU130" s="19" t="s">
        <v>91</v>
      </c>
    </row>
    <row r="131" spans="1:65" s="2" customFormat="1">
      <c r="A131" s="37"/>
      <c r="B131" s="38"/>
      <c r="C131" s="39"/>
      <c r="D131" s="194" t="s">
        <v>144</v>
      </c>
      <c r="E131" s="39"/>
      <c r="F131" s="195" t="s">
        <v>1476</v>
      </c>
      <c r="G131" s="39"/>
      <c r="H131" s="39"/>
      <c r="I131" s="191"/>
      <c r="J131" s="39"/>
      <c r="K131" s="39"/>
      <c r="L131" s="42"/>
      <c r="M131" s="192"/>
      <c r="N131" s="193"/>
      <c r="O131" s="67"/>
      <c r="P131" s="67"/>
      <c r="Q131" s="67"/>
      <c r="R131" s="67"/>
      <c r="S131" s="67"/>
      <c r="T131" s="68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9" t="s">
        <v>144</v>
      </c>
      <c r="AU131" s="19" t="s">
        <v>91</v>
      </c>
    </row>
    <row r="132" spans="1:65" s="13" customFormat="1">
      <c r="B132" s="196"/>
      <c r="C132" s="197"/>
      <c r="D132" s="189" t="s">
        <v>146</v>
      </c>
      <c r="E132" s="198" t="s">
        <v>35</v>
      </c>
      <c r="F132" s="199" t="s">
        <v>850</v>
      </c>
      <c r="G132" s="197"/>
      <c r="H132" s="200">
        <v>1</v>
      </c>
      <c r="I132" s="201"/>
      <c r="J132" s="197"/>
      <c r="K132" s="197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146</v>
      </c>
      <c r="AU132" s="206" t="s">
        <v>91</v>
      </c>
      <c r="AV132" s="13" t="s">
        <v>91</v>
      </c>
      <c r="AW132" s="13" t="s">
        <v>41</v>
      </c>
      <c r="AX132" s="13" t="s">
        <v>89</v>
      </c>
      <c r="AY132" s="206" t="s">
        <v>133</v>
      </c>
    </row>
    <row r="133" spans="1:65" s="2" customFormat="1" ht="16.5" customHeight="1">
      <c r="A133" s="37"/>
      <c r="B133" s="38"/>
      <c r="C133" s="176" t="s">
        <v>178</v>
      </c>
      <c r="D133" s="176" t="s">
        <v>135</v>
      </c>
      <c r="E133" s="177" t="s">
        <v>1477</v>
      </c>
      <c r="F133" s="178" t="s">
        <v>1478</v>
      </c>
      <c r="G133" s="179" t="s">
        <v>1439</v>
      </c>
      <c r="H133" s="180">
        <v>1</v>
      </c>
      <c r="I133" s="181"/>
      <c r="J133" s="182">
        <f>ROUND(I133*H133,2)</f>
        <v>0</v>
      </c>
      <c r="K133" s="178" t="s">
        <v>35</v>
      </c>
      <c r="L133" s="42"/>
      <c r="M133" s="183" t="s">
        <v>35</v>
      </c>
      <c r="N133" s="184" t="s">
        <v>52</v>
      </c>
      <c r="O133" s="67"/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7" t="s">
        <v>140</v>
      </c>
      <c r="AT133" s="187" t="s">
        <v>135</v>
      </c>
      <c r="AU133" s="187" t="s">
        <v>91</v>
      </c>
      <c r="AY133" s="19" t="s">
        <v>133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9" t="s">
        <v>89</v>
      </c>
      <c r="BK133" s="188">
        <f>ROUND(I133*H133,2)</f>
        <v>0</v>
      </c>
      <c r="BL133" s="19" t="s">
        <v>140</v>
      </c>
      <c r="BM133" s="187" t="s">
        <v>182</v>
      </c>
    </row>
    <row r="134" spans="1:65" s="2" customFormat="1">
      <c r="A134" s="37"/>
      <c r="B134" s="38"/>
      <c r="C134" s="39"/>
      <c r="D134" s="189" t="s">
        <v>142</v>
      </c>
      <c r="E134" s="39"/>
      <c r="F134" s="190" t="s">
        <v>1478</v>
      </c>
      <c r="G134" s="39"/>
      <c r="H134" s="39"/>
      <c r="I134" s="191"/>
      <c r="J134" s="39"/>
      <c r="K134" s="39"/>
      <c r="L134" s="42"/>
      <c r="M134" s="192"/>
      <c r="N134" s="193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9" t="s">
        <v>142</v>
      </c>
      <c r="AU134" s="19" t="s">
        <v>91</v>
      </c>
    </row>
    <row r="135" spans="1:65" s="13" customFormat="1">
      <c r="B135" s="196"/>
      <c r="C135" s="197"/>
      <c r="D135" s="189" t="s">
        <v>146</v>
      </c>
      <c r="E135" s="198" t="s">
        <v>35</v>
      </c>
      <c r="F135" s="199" t="s">
        <v>850</v>
      </c>
      <c r="G135" s="197"/>
      <c r="H135" s="200">
        <v>1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146</v>
      </c>
      <c r="AU135" s="206" t="s">
        <v>91</v>
      </c>
      <c r="AV135" s="13" t="s">
        <v>91</v>
      </c>
      <c r="AW135" s="13" t="s">
        <v>41</v>
      </c>
      <c r="AX135" s="13" t="s">
        <v>81</v>
      </c>
      <c r="AY135" s="206" t="s">
        <v>133</v>
      </c>
    </row>
    <row r="136" spans="1:65" s="14" customFormat="1">
      <c r="B136" s="207"/>
      <c r="C136" s="208"/>
      <c r="D136" s="189" t="s">
        <v>146</v>
      </c>
      <c r="E136" s="209" t="s">
        <v>35</v>
      </c>
      <c r="F136" s="210" t="s">
        <v>148</v>
      </c>
      <c r="G136" s="208"/>
      <c r="H136" s="211">
        <v>1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146</v>
      </c>
      <c r="AU136" s="217" t="s">
        <v>91</v>
      </c>
      <c r="AV136" s="14" t="s">
        <v>140</v>
      </c>
      <c r="AW136" s="14" t="s">
        <v>41</v>
      </c>
      <c r="AX136" s="14" t="s">
        <v>89</v>
      </c>
      <c r="AY136" s="217" t="s">
        <v>133</v>
      </c>
    </row>
    <row r="137" spans="1:65" s="2" customFormat="1" ht="16.5" customHeight="1">
      <c r="A137" s="37"/>
      <c r="B137" s="38"/>
      <c r="C137" s="176" t="s">
        <v>212</v>
      </c>
      <c r="D137" s="176" t="s">
        <v>135</v>
      </c>
      <c r="E137" s="177" t="s">
        <v>1479</v>
      </c>
      <c r="F137" s="178" t="s">
        <v>1480</v>
      </c>
      <c r="G137" s="179" t="s">
        <v>1439</v>
      </c>
      <c r="H137" s="180">
        <v>1</v>
      </c>
      <c r="I137" s="181"/>
      <c r="J137" s="182">
        <f>ROUND(I137*H137,2)</f>
        <v>0</v>
      </c>
      <c r="K137" s="178" t="s">
        <v>35</v>
      </c>
      <c r="L137" s="42"/>
      <c r="M137" s="183" t="s">
        <v>35</v>
      </c>
      <c r="N137" s="184" t="s">
        <v>52</v>
      </c>
      <c r="O137" s="67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7" t="s">
        <v>140</v>
      </c>
      <c r="AT137" s="187" t="s">
        <v>135</v>
      </c>
      <c r="AU137" s="187" t="s">
        <v>91</v>
      </c>
      <c r="AY137" s="19" t="s">
        <v>133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9" t="s">
        <v>89</v>
      </c>
      <c r="BK137" s="188">
        <f>ROUND(I137*H137,2)</f>
        <v>0</v>
      </c>
      <c r="BL137" s="19" t="s">
        <v>140</v>
      </c>
      <c r="BM137" s="187" t="s">
        <v>187</v>
      </c>
    </row>
    <row r="138" spans="1:65" s="2" customFormat="1">
      <c r="A138" s="37"/>
      <c r="B138" s="38"/>
      <c r="C138" s="39"/>
      <c r="D138" s="189" t="s">
        <v>142</v>
      </c>
      <c r="E138" s="39"/>
      <c r="F138" s="190" t="s">
        <v>1480</v>
      </c>
      <c r="G138" s="39"/>
      <c r="H138" s="39"/>
      <c r="I138" s="191"/>
      <c r="J138" s="39"/>
      <c r="K138" s="39"/>
      <c r="L138" s="42"/>
      <c r="M138" s="192"/>
      <c r="N138" s="193"/>
      <c r="O138" s="67"/>
      <c r="P138" s="67"/>
      <c r="Q138" s="67"/>
      <c r="R138" s="67"/>
      <c r="S138" s="67"/>
      <c r="T138" s="68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9" t="s">
        <v>142</v>
      </c>
      <c r="AU138" s="19" t="s">
        <v>91</v>
      </c>
    </row>
    <row r="139" spans="1:65" s="13" customFormat="1">
      <c r="B139" s="196"/>
      <c r="C139" s="197"/>
      <c r="D139" s="189" t="s">
        <v>146</v>
      </c>
      <c r="E139" s="198" t="s">
        <v>35</v>
      </c>
      <c r="F139" s="199" t="s">
        <v>850</v>
      </c>
      <c r="G139" s="197"/>
      <c r="H139" s="200">
        <v>1</v>
      </c>
      <c r="I139" s="201"/>
      <c r="J139" s="197"/>
      <c r="K139" s="197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146</v>
      </c>
      <c r="AU139" s="206" t="s">
        <v>91</v>
      </c>
      <c r="AV139" s="13" t="s">
        <v>91</v>
      </c>
      <c r="AW139" s="13" t="s">
        <v>41</v>
      </c>
      <c r="AX139" s="13" t="s">
        <v>81</v>
      </c>
      <c r="AY139" s="206" t="s">
        <v>133</v>
      </c>
    </row>
    <row r="140" spans="1:65" s="14" customFormat="1">
      <c r="B140" s="207"/>
      <c r="C140" s="208"/>
      <c r="D140" s="189" t="s">
        <v>146</v>
      </c>
      <c r="E140" s="209" t="s">
        <v>35</v>
      </c>
      <c r="F140" s="210" t="s">
        <v>148</v>
      </c>
      <c r="G140" s="208"/>
      <c r="H140" s="211">
        <v>1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146</v>
      </c>
      <c r="AU140" s="217" t="s">
        <v>91</v>
      </c>
      <c r="AV140" s="14" t="s">
        <v>140</v>
      </c>
      <c r="AW140" s="14" t="s">
        <v>41</v>
      </c>
      <c r="AX140" s="14" t="s">
        <v>89</v>
      </c>
      <c r="AY140" s="217" t="s">
        <v>133</v>
      </c>
    </row>
    <row r="141" spans="1:65" s="12" customFormat="1" ht="22.95" customHeight="1">
      <c r="B141" s="160"/>
      <c r="C141" s="161"/>
      <c r="D141" s="162" t="s">
        <v>80</v>
      </c>
      <c r="E141" s="174" t="s">
        <v>1481</v>
      </c>
      <c r="F141" s="174" t="s">
        <v>1482</v>
      </c>
      <c r="G141" s="161"/>
      <c r="H141" s="161"/>
      <c r="I141" s="164"/>
      <c r="J141" s="175">
        <f>BK141</f>
        <v>0</v>
      </c>
      <c r="K141" s="161"/>
      <c r="L141" s="166"/>
      <c r="M141" s="167"/>
      <c r="N141" s="168"/>
      <c r="O141" s="168"/>
      <c r="P141" s="169">
        <f>SUM(P142:P149)</f>
        <v>0</v>
      </c>
      <c r="Q141" s="168"/>
      <c r="R141" s="169">
        <f>SUM(R142:R149)</f>
        <v>0</v>
      </c>
      <c r="S141" s="168"/>
      <c r="T141" s="170">
        <f>SUM(T142:T149)</f>
        <v>0</v>
      </c>
      <c r="AR141" s="171" t="s">
        <v>168</v>
      </c>
      <c r="AT141" s="172" t="s">
        <v>80</v>
      </c>
      <c r="AU141" s="172" t="s">
        <v>89</v>
      </c>
      <c r="AY141" s="171" t="s">
        <v>133</v>
      </c>
      <c r="BK141" s="173">
        <f>SUM(BK142:BK149)</f>
        <v>0</v>
      </c>
    </row>
    <row r="142" spans="1:65" s="2" customFormat="1" ht="16.5" customHeight="1">
      <c r="A142" s="37"/>
      <c r="B142" s="38"/>
      <c r="C142" s="176" t="s">
        <v>182</v>
      </c>
      <c r="D142" s="176" t="s">
        <v>135</v>
      </c>
      <c r="E142" s="177" t="s">
        <v>1483</v>
      </c>
      <c r="F142" s="178" t="s">
        <v>1482</v>
      </c>
      <c r="G142" s="179" t="s">
        <v>1439</v>
      </c>
      <c r="H142" s="180">
        <v>1</v>
      </c>
      <c r="I142" s="181"/>
      <c r="J142" s="182">
        <f>ROUND(I142*H142,2)</f>
        <v>0</v>
      </c>
      <c r="K142" s="178" t="s">
        <v>35</v>
      </c>
      <c r="L142" s="42"/>
      <c r="M142" s="183" t="s">
        <v>35</v>
      </c>
      <c r="N142" s="184" t="s">
        <v>52</v>
      </c>
      <c r="O142" s="67"/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7" t="s">
        <v>140</v>
      </c>
      <c r="AT142" s="187" t="s">
        <v>135</v>
      </c>
      <c r="AU142" s="187" t="s">
        <v>91</v>
      </c>
      <c r="AY142" s="19" t="s">
        <v>133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9" t="s">
        <v>89</v>
      </c>
      <c r="BK142" s="188">
        <f>ROUND(I142*H142,2)</f>
        <v>0</v>
      </c>
      <c r="BL142" s="19" t="s">
        <v>140</v>
      </c>
      <c r="BM142" s="187" t="s">
        <v>194</v>
      </c>
    </row>
    <row r="143" spans="1:65" s="2" customFormat="1">
      <c r="A143" s="37"/>
      <c r="B143" s="38"/>
      <c r="C143" s="39"/>
      <c r="D143" s="189" t="s">
        <v>142</v>
      </c>
      <c r="E143" s="39"/>
      <c r="F143" s="190" t="s">
        <v>1482</v>
      </c>
      <c r="G143" s="39"/>
      <c r="H143" s="39"/>
      <c r="I143" s="191"/>
      <c r="J143" s="39"/>
      <c r="K143" s="39"/>
      <c r="L143" s="42"/>
      <c r="M143" s="192"/>
      <c r="N143" s="193"/>
      <c r="O143" s="67"/>
      <c r="P143" s="67"/>
      <c r="Q143" s="67"/>
      <c r="R143" s="67"/>
      <c r="S143" s="67"/>
      <c r="T143" s="68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9" t="s">
        <v>142</v>
      </c>
      <c r="AU143" s="19" t="s">
        <v>91</v>
      </c>
    </row>
    <row r="144" spans="1:65" s="13" customFormat="1">
      <c r="B144" s="196"/>
      <c r="C144" s="197"/>
      <c r="D144" s="189" t="s">
        <v>146</v>
      </c>
      <c r="E144" s="198" t="s">
        <v>35</v>
      </c>
      <c r="F144" s="199" t="s">
        <v>850</v>
      </c>
      <c r="G144" s="197"/>
      <c r="H144" s="200">
        <v>1</v>
      </c>
      <c r="I144" s="201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146</v>
      </c>
      <c r="AU144" s="206" t="s">
        <v>91</v>
      </c>
      <c r="AV144" s="13" t="s">
        <v>91</v>
      </c>
      <c r="AW144" s="13" t="s">
        <v>41</v>
      </c>
      <c r="AX144" s="13" t="s">
        <v>81</v>
      </c>
      <c r="AY144" s="206" t="s">
        <v>133</v>
      </c>
    </row>
    <row r="145" spans="1:65" s="14" customFormat="1">
      <c r="B145" s="207"/>
      <c r="C145" s="208"/>
      <c r="D145" s="189" t="s">
        <v>146</v>
      </c>
      <c r="E145" s="209" t="s">
        <v>35</v>
      </c>
      <c r="F145" s="210" t="s">
        <v>148</v>
      </c>
      <c r="G145" s="208"/>
      <c r="H145" s="211">
        <v>1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146</v>
      </c>
      <c r="AU145" s="217" t="s">
        <v>91</v>
      </c>
      <c r="AV145" s="14" t="s">
        <v>140</v>
      </c>
      <c r="AW145" s="14" t="s">
        <v>41</v>
      </c>
      <c r="AX145" s="14" t="s">
        <v>89</v>
      </c>
      <c r="AY145" s="217" t="s">
        <v>133</v>
      </c>
    </row>
    <row r="146" spans="1:65" s="2" customFormat="1" ht="16.5" customHeight="1">
      <c r="A146" s="37"/>
      <c r="B146" s="38"/>
      <c r="C146" s="176" t="s">
        <v>8</v>
      </c>
      <c r="D146" s="176" t="s">
        <v>135</v>
      </c>
      <c r="E146" s="177" t="s">
        <v>1484</v>
      </c>
      <c r="F146" s="178" t="s">
        <v>1485</v>
      </c>
      <c r="G146" s="179" t="s">
        <v>1439</v>
      </c>
      <c r="H146" s="180">
        <v>1</v>
      </c>
      <c r="I146" s="181"/>
      <c r="J146" s="182">
        <f>ROUND(I146*H146,2)</f>
        <v>0</v>
      </c>
      <c r="K146" s="178" t="s">
        <v>35</v>
      </c>
      <c r="L146" s="42"/>
      <c r="M146" s="183" t="s">
        <v>35</v>
      </c>
      <c r="N146" s="184" t="s">
        <v>52</v>
      </c>
      <c r="O146" s="67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7" t="s">
        <v>140</v>
      </c>
      <c r="AT146" s="187" t="s">
        <v>135</v>
      </c>
      <c r="AU146" s="187" t="s">
        <v>91</v>
      </c>
      <c r="AY146" s="19" t="s">
        <v>133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9" t="s">
        <v>89</v>
      </c>
      <c r="BK146" s="188">
        <f>ROUND(I146*H146,2)</f>
        <v>0</v>
      </c>
      <c r="BL146" s="19" t="s">
        <v>140</v>
      </c>
      <c r="BM146" s="187" t="s">
        <v>200</v>
      </c>
    </row>
    <row r="147" spans="1:65" s="2" customFormat="1">
      <c r="A147" s="37"/>
      <c r="B147" s="38"/>
      <c r="C147" s="39"/>
      <c r="D147" s="189" t="s">
        <v>142</v>
      </c>
      <c r="E147" s="39"/>
      <c r="F147" s="190" t="s">
        <v>1485</v>
      </c>
      <c r="G147" s="39"/>
      <c r="H147" s="39"/>
      <c r="I147" s="191"/>
      <c r="J147" s="39"/>
      <c r="K147" s="39"/>
      <c r="L147" s="42"/>
      <c r="M147" s="192"/>
      <c r="N147" s="193"/>
      <c r="O147" s="67"/>
      <c r="P147" s="67"/>
      <c r="Q147" s="67"/>
      <c r="R147" s="67"/>
      <c r="S147" s="67"/>
      <c r="T147" s="68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9" t="s">
        <v>142</v>
      </c>
      <c r="AU147" s="19" t="s">
        <v>91</v>
      </c>
    </row>
    <row r="148" spans="1:65" s="13" customFormat="1">
      <c r="B148" s="196"/>
      <c r="C148" s="197"/>
      <c r="D148" s="189" t="s">
        <v>146</v>
      </c>
      <c r="E148" s="198" t="s">
        <v>35</v>
      </c>
      <c r="F148" s="199" t="s">
        <v>850</v>
      </c>
      <c r="G148" s="197"/>
      <c r="H148" s="200">
        <v>1</v>
      </c>
      <c r="I148" s="201"/>
      <c r="J148" s="197"/>
      <c r="K148" s="197"/>
      <c r="L148" s="202"/>
      <c r="M148" s="203"/>
      <c r="N148" s="204"/>
      <c r="O148" s="204"/>
      <c r="P148" s="204"/>
      <c r="Q148" s="204"/>
      <c r="R148" s="204"/>
      <c r="S148" s="204"/>
      <c r="T148" s="205"/>
      <c r="AT148" s="206" t="s">
        <v>146</v>
      </c>
      <c r="AU148" s="206" t="s">
        <v>91</v>
      </c>
      <c r="AV148" s="13" t="s">
        <v>91</v>
      </c>
      <c r="AW148" s="13" t="s">
        <v>41</v>
      </c>
      <c r="AX148" s="13" t="s">
        <v>81</v>
      </c>
      <c r="AY148" s="206" t="s">
        <v>133</v>
      </c>
    </row>
    <row r="149" spans="1:65" s="14" customFormat="1">
      <c r="B149" s="207"/>
      <c r="C149" s="208"/>
      <c r="D149" s="189" t="s">
        <v>146</v>
      </c>
      <c r="E149" s="209" t="s">
        <v>35</v>
      </c>
      <c r="F149" s="210" t="s">
        <v>148</v>
      </c>
      <c r="G149" s="208"/>
      <c r="H149" s="211">
        <v>1</v>
      </c>
      <c r="I149" s="212"/>
      <c r="J149" s="208"/>
      <c r="K149" s="208"/>
      <c r="L149" s="213"/>
      <c r="M149" s="252"/>
      <c r="N149" s="253"/>
      <c r="O149" s="253"/>
      <c r="P149" s="253"/>
      <c r="Q149" s="253"/>
      <c r="R149" s="253"/>
      <c r="S149" s="253"/>
      <c r="T149" s="254"/>
      <c r="AT149" s="217" t="s">
        <v>146</v>
      </c>
      <c r="AU149" s="217" t="s">
        <v>91</v>
      </c>
      <c r="AV149" s="14" t="s">
        <v>140</v>
      </c>
      <c r="AW149" s="14" t="s">
        <v>41</v>
      </c>
      <c r="AX149" s="14" t="s">
        <v>89</v>
      </c>
      <c r="AY149" s="217" t="s">
        <v>133</v>
      </c>
    </row>
    <row r="150" spans="1:65" s="2" customFormat="1" ht="6.9" customHeight="1">
      <c r="A150" s="37"/>
      <c r="B150" s="50"/>
      <c r="C150" s="51"/>
      <c r="D150" s="51"/>
      <c r="E150" s="51"/>
      <c r="F150" s="51"/>
      <c r="G150" s="51"/>
      <c r="H150" s="51"/>
      <c r="I150" s="51"/>
      <c r="J150" s="51"/>
      <c r="K150" s="51"/>
      <c r="L150" s="42"/>
      <c r="M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</sheetData>
  <sheetProtection algorithmName="SHA-512" hashValue="vIdJVC1M3XYhcR2o4pKCO+wa0tfsJcJYGob8YLrbquvte204UAGTq6gwZI3OeaFKDt92bur5j5nf0aqrllVaNw==" saltValue="f80CRym1PyBe+0W1J6fwv91ewI2Fm6hc5sgfJxqWB6tX7XhpzZ/Qe5lwZQ/AE89xqTL3bpbKQjb71kj4cLHVmQ==" spinCount="100000" sheet="1" objects="1" scenarios="1" formatColumns="0" formatRows="0" autoFilter="0"/>
  <autoFilter ref="C83:K149" xr:uid="{00000000-0009-0000-0000-000004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105" r:id="rId1" xr:uid="{00000000-0004-0000-0400-000000000000}"/>
    <hyperlink ref="F118" r:id="rId2" xr:uid="{00000000-0004-0000-0400-000001000000}"/>
    <hyperlink ref="F123" r:id="rId3" xr:uid="{00000000-0004-0000-0400-000002000000}"/>
    <hyperlink ref="F127" r:id="rId4" xr:uid="{00000000-0004-0000-0400-000003000000}"/>
    <hyperlink ref="F131" r:id="rId5" xr:uid="{00000000-0004-0000-04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55" customWidth="1"/>
    <col min="2" max="2" width="1.7109375" style="255" customWidth="1"/>
    <col min="3" max="4" width="5" style="255" customWidth="1"/>
    <col min="5" max="5" width="11.7109375" style="255" customWidth="1"/>
    <col min="6" max="6" width="9.140625" style="255" customWidth="1"/>
    <col min="7" max="7" width="5" style="255" customWidth="1"/>
    <col min="8" max="8" width="77.85546875" style="255" customWidth="1"/>
    <col min="9" max="10" width="20" style="255" customWidth="1"/>
    <col min="11" max="11" width="1.7109375" style="255" customWidth="1"/>
  </cols>
  <sheetData>
    <row r="1" spans="2:11" s="1" customFormat="1" ht="37.5" customHeight="1"/>
    <row r="2" spans="2:11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17" customFormat="1" ht="45" customHeight="1">
      <c r="B3" s="259"/>
      <c r="C3" s="387" t="s">
        <v>1486</v>
      </c>
      <c r="D3" s="387"/>
      <c r="E3" s="387"/>
      <c r="F3" s="387"/>
      <c r="G3" s="387"/>
      <c r="H3" s="387"/>
      <c r="I3" s="387"/>
      <c r="J3" s="387"/>
      <c r="K3" s="260"/>
    </row>
    <row r="4" spans="2:11" s="1" customFormat="1" ht="25.5" customHeight="1">
      <c r="B4" s="261"/>
      <c r="C4" s="388" t="s">
        <v>1487</v>
      </c>
      <c r="D4" s="388"/>
      <c r="E4" s="388"/>
      <c r="F4" s="388"/>
      <c r="G4" s="388"/>
      <c r="H4" s="388"/>
      <c r="I4" s="388"/>
      <c r="J4" s="388"/>
      <c r="K4" s="262"/>
    </row>
    <row r="5" spans="2:11" s="1" customFormat="1" ht="5.25" customHeight="1">
      <c r="B5" s="261"/>
      <c r="C5" s="263"/>
      <c r="D5" s="263"/>
      <c r="E5" s="263"/>
      <c r="F5" s="263"/>
      <c r="G5" s="263"/>
      <c r="H5" s="263"/>
      <c r="I5" s="263"/>
      <c r="J5" s="263"/>
      <c r="K5" s="262"/>
    </row>
    <row r="6" spans="2:11" s="1" customFormat="1" ht="15" customHeight="1">
      <c r="B6" s="261"/>
      <c r="C6" s="386" t="s">
        <v>1488</v>
      </c>
      <c r="D6" s="386"/>
      <c r="E6" s="386"/>
      <c r="F6" s="386"/>
      <c r="G6" s="386"/>
      <c r="H6" s="386"/>
      <c r="I6" s="386"/>
      <c r="J6" s="386"/>
      <c r="K6" s="262"/>
    </row>
    <row r="7" spans="2:11" s="1" customFormat="1" ht="15" customHeight="1">
      <c r="B7" s="265"/>
      <c r="C7" s="386" t="s">
        <v>1489</v>
      </c>
      <c r="D7" s="386"/>
      <c r="E7" s="386"/>
      <c r="F7" s="386"/>
      <c r="G7" s="386"/>
      <c r="H7" s="386"/>
      <c r="I7" s="386"/>
      <c r="J7" s="386"/>
      <c r="K7" s="262"/>
    </row>
    <row r="8" spans="2:11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pans="2:11" s="1" customFormat="1" ht="15" customHeight="1">
      <c r="B9" s="265"/>
      <c r="C9" s="386" t="s">
        <v>1490</v>
      </c>
      <c r="D9" s="386"/>
      <c r="E9" s="386"/>
      <c r="F9" s="386"/>
      <c r="G9" s="386"/>
      <c r="H9" s="386"/>
      <c r="I9" s="386"/>
      <c r="J9" s="386"/>
      <c r="K9" s="262"/>
    </row>
    <row r="10" spans="2:11" s="1" customFormat="1" ht="15" customHeight="1">
      <c r="B10" s="265"/>
      <c r="C10" s="264"/>
      <c r="D10" s="386" t="s">
        <v>1491</v>
      </c>
      <c r="E10" s="386"/>
      <c r="F10" s="386"/>
      <c r="G10" s="386"/>
      <c r="H10" s="386"/>
      <c r="I10" s="386"/>
      <c r="J10" s="386"/>
      <c r="K10" s="262"/>
    </row>
    <row r="11" spans="2:11" s="1" customFormat="1" ht="15" customHeight="1">
      <c r="B11" s="265"/>
      <c r="C11" s="266"/>
      <c r="D11" s="386" t="s">
        <v>1492</v>
      </c>
      <c r="E11" s="386"/>
      <c r="F11" s="386"/>
      <c r="G11" s="386"/>
      <c r="H11" s="386"/>
      <c r="I11" s="386"/>
      <c r="J11" s="386"/>
      <c r="K11" s="262"/>
    </row>
    <row r="12" spans="2:11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pans="2:11" s="1" customFormat="1" ht="15" customHeight="1">
      <c r="B13" s="265"/>
      <c r="C13" s="266"/>
      <c r="D13" s="267" t="s">
        <v>1493</v>
      </c>
      <c r="E13" s="264"/>
      <c r="F13" s="264"/>
      <c r="G13" s="264"/>
      <c r="H13" s="264"/>
      <c r="I13" s="264"/>
      <c r="J13" s="264"/>
      <c r="K13" s="262"/>
    </row>
    <row r="14" spans="2:11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pans="2:11" s="1" customFormat="1" ht="15" customHeight="1">
      <c r="B15" s="265"/>
      <c r="C15" s="266"/>
      <c r="D15" s="386" t="s">
        <v>1494</v>
      </c>
      <c r="E15" s="386"/>
      <c r="F15" s="386"/>
      <c r="G15" s="386"/>
      <c r="H15" s="386"/>
      <c r="I15" s="386"/>
      <c r="J15" s="386"/>
      <c r="K15" s="262"/>
    </row>
    <row r="16" spans="2:11" s="1" customFormat="1" ht="15" customHeight="1">
      <c r="B16" s="265"/>
      <c r="C16" s="266"/>
      <c r="D16" s="386" t="s">
        <v>1495</v>
      </c>
      <c r="E16" s="386"/>
      <c r="F16" s="386"/>
      <c r="G16" s="386"/>
      <c r="H16" s="386"/>
      <c r="I16" s="386"/>
      <c r="J16" s="386"/>
      <c r="K16" s="262"/>
    </row>
    <row r="17" spans="2:11" s="1" customFormat="1" ht="15" customHeight="1">
      <c r="B17" s="265"/>
      <c r="C17" s="266"/>
      <c r="D17" s="386" t="s">
        <v>1496</v>
      </c>
      <c r="E17" s="386"/>
      <c r="F17" s="386"/>
      <c r="G17" s="386"/>
      <c r="H17" s="386"/>
      <c r="I17" s="386"/>
      <c r="J17" s="386"/>
      <c r="K17" s="262"/>
    </row>
    <row r="18" spans="2:11" s="1" customFormat="1" ht="15" customHeight="1">
      <c r="B18" s="265"/>
      <c r="C18" s="266"/>
      <c r="D18" s="266"/>
      <c r="E18" s="268" t="s">
        <v>88</v>
      </c>
      <c r="F18" s="386" t="s">
        <v>1497</v>
      </c>
      <c r="G18" s="386"/>
      <c r="H18" s="386"/>
      <c r="I18" s="386"/>
      <c r="J18" s="386"/>
      <c r="K18" s="262"/>
    </row>
    <row r="19" spans="2:11" s="1" customFormat="1" ht="15" customHeight="1">
      <c r="B19" s="265"/>
      <c r="C19" s="266"/>
      <c r="D19" s="266"/>
      <c r="E19" s="268" t="s">
        <v>1498</v>
      </c>
      <c r="F19" s="386" t="s">
        <v>1499</v>
      </c>
      <c r="G19" s="386"/>
      <c r="H19" s="386"/>
      <c r="I19" s="386"/>
      <c r="J19" s="386"/>
      <c r="K19" s="262"/>
    </row>
    <row r="20" spans="2:11" s="1" customFormat="1" ht="15" customHeight="1">
      <c r="B20" s="265"/>
      <c r="C20" s="266"/>
      <c r="D20" s="266"/>
      <c r="E20" s="268" t="s">
        <v>1500</v>
      </c>
      <c r="F20" s="386" t="s">
        <v>1501</v>
      </c>
      <c r="G20" s="386"/>
      <c r="H20" s="386"/>
      <c r="I20" s="386"/>
      <c r="J20" s="386"/>
      <c r="K20" s="262"/>
    </row>
    <row r="21" spans="2:11" s="1" customFormat="1" ht="15" customHeight="1">
      <c r="B21" s="265"/>
      <c r="C21" s="266"/>
      <c r="D21" s="266"/>
      <c r="E21" s="268" t="s">
        <v>98</v>
      </c>
      <c r="F21" s="386" t="s">
        <v>1502</v>
      </c>
      <c r="G21" s="386"/>
      <c r="H21" s="386"/>
      <c r="I21" s="386"/>
      <c r="J21" s="386"/>
      <c r="K21" s="262"/>
    </row>
    <row r="22" spans="2:11" s="1" customFormat="1" ht="15" customHeight="1">
      <c r="B22" s="265"/>
      <c r="C22" s="266"/>
      <c r="D22" s="266"/>
      <c r="E22" s="268" t="s">
        <v>1503</v>
      </c>
      <c r="F22" s="386" t="s">
        <v>1504</v>
      </c>
      <c r="G22" s="386"/>
      <c r="H22" s="386"/>
      <c r="I22" s="386"/>
      <c r="J22" s="386"/>
      <c r="K22" s="262"/>
    </row>
    <row r="23" spans="2:11" s="1" customFormat="1" ht="15" customHeight="1">
      <c r="B23" s="265"/>
      <c r="C23" s="266"/>
      <c r="D23" s="266"/>
      <c r="E23" s="268" t="s">
        <v>1505</v>
      </c>
      <c r="F23" s="386" t="s">
        <v>1506</v>
      </c>
      <c r="G23" s="386"/>
      <c r="H23" s="386"/>
      <c r="I23" s="386"/>
      <c r="J23" s="386"/>
      <c r="K23" s="262"/>
    </row>
    <row r="24" spans="2:11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pans="2:11" s="1" customFormat="1" ht="15" customHeight="1">
      <c r="B25" s="265"/>
      <c r="C25" s="386" t="s">
        <v>1507</v>
      </c>
      <c r="D25" s="386"/>
      <c r="E25" s="386"/>
      <c r="F25" s="386"/>
      <c r="G25" s="386"/>
      <c r="H25" s="386"/>
      <c r="I25" s="386"/>
      <c r="J25" s="386"/>
      <c r="K25" s="262"/>
    </row>
    <row r="26" spans="2:11" s="1" customFormat="1" ht="15" customHeight="1">
      <c r="B26" s="265"/>
      <c r="C26" s="386" t="s">
        <v>1508</v>
      </c>
      <c r="D26" s="386"/>
      <c r="E26" s="386"/>
      <c r="F26" s="386"/>
      <c r="G26" s="386"/>
      <c r="H26" s="386"/>
      <c r="I26" s="386"/>
      <c r="J26" s="386"/>
      <c r="K26" s="262"/>
    </row>
    <row r="27" spans="2:11" s="1" customFormat="1" ht="15" customHeight="1">
      <c r="B27" s="265"/>
      <c r="C27" s="264"/>
      <c r="D27" s="386" t="s">
        <v>1509</v>
      </c>
      <c r="E27" s="386"/>
      <c r="F27" s="386"/>
      <c r="G27" s="386"/>
      <c r="H27" s="386"/>
      <c r="I27" s="386"/>
      <c r="J27" s="386"/>
      <c r="K27" s="262"/>
    </row>
    <row r="28" spans="2:11" s="1" customFormat="1" ht="15" customHeight="1">
      <c r="B28" s="265"/>
      <c r="C28" s="266"/>
      <c r="D28" s="386" t="s">
        <v>1510</v>
      </c>
      <c r="E28" s="386"/>
      <c r="F28" s="386"/>
      <c r="G28" s="386"/>
      <c r="H28" s="386"/>
      <c r="I28" s="386"/>
      <c r="J28" s="386"/>
      <c r="K28" s="262"/>
    </row>
    <row r="29" spans="2:11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pans="2:11" s="1" customFormat="1" ht="15" customHeight="1">
      <c r="B30" s="265"/>
      <c r="C30" s="266"/>
      <c r="D30" s="386" t="s">
        <v>1511</v>
      </c>
      <c r="E30" s="386"/>
      <c r="F30" s="386"/>
      <c r="G30" s="386"/>
      <c r="H30" s="386"/>
      <c r="I30" s="386"/>
      <c r="J30" s="386"/>
      <c r="K30" s="262"/>
    </row>
    <row r="31" spans="2:11" s="1" customFormat="1" ht="15" customHeight="1">
      <c r="B31" s="265"/>
      <c r="C31" s="266"/>
      <c r="D31" s="386" t="s">
        <v>1512</v>
      </c>
      <c r="E31" s="386"/>
      <c r="F31" s="386"/>
      <c r="G31" s="386"/>
      <c r="H31" s="386"/>
      <c r="I31" s="386"/>
      <c r="J31" s="386"/>
      <c r="K31" s="262"/>
    </row>
    <row r="32" spans="2:11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pans="2:11" s="1" customFormat="1" ht="15" customHeight="1">
      <c r="B33" s="265"/>
      <c r="C33" s="266"/>
      <c r="D33" s="386" t="s">
        <v>1513</v>
      </c>
      <c r="E33" s="386"/>
      <c r="F33" s="386"/>
      <c r="G33" s="386"/>
      <c r="H33" s="386"/>
      <c r="I33" s="386"/>
      <c r="J33" s="386"/>
      <c r="K33" s="262"/>
    </row>
    <row r="34" spans="2:11" s="1" customFormat="1" ht="15" customHeight="1">
      <c r="B34" s="265"/>
      <c r="C34" s="266"/>
      <c r="D34" s="386" t="s">
        <v>1514</v>
      </c>
      <c r="E34" s="386"/>
      <c r="F34" s="386"/>
      <c r="G34" s="386"/>
      <c r="H34" s="386"/>
      <c r="I34" s="386"/>
      <c r="J34" s="386"/>
      <c r="K34" s="262"/>
    </row>
    <row r="35" spans="2:11" s="1" customFormat="1" ht="15" customHeight="1">
      <c r="B35" s="265"/>
      <c r="C35" s="266"/>
      <c r="D35" s="386" t="s">
        <v>1515</v>
      </c>
      <c r="E35" s="386"/>
      <c r="F35" s="386"/>
      <c r="G35" s="386"/>
      <c r="H35" s="386"/>
      <c r="I35" s="386"/>
      <c r="J35" s="386"/>
      <c r="K35" s="262"/>
    </row>
    <row r="36" spans="2:11" s="1" customFormat="1" ht="15" customHeight="1">
      <c r="B36" s="265"/>
      <c r="C36" s="266"/>
      <c r="D36" s="264"/>
      <c r="E36" s="267" t="s">
        <v>119</v>
      </c>
      <c r="F36" s="264"/>
      <c r="G36" s="386" t="s">
        <v>1516</v>
      </c>
      <c r="H36" s="386"/>
      <c r="I36" s="386"/>
      <c r="J36" s="386"/>
      <c r="K36" s="262"/>
    </row>
    <row r="37" spans="2:11" s="1" customFormat="1" ht="30.75" customHeight="1">
      <c r="B37" s="265"/>
      <c r="C37" s="266"/>
      <c r="D37" s="264"/>
      <c r="E37" s="267" t="s">
        <v>1517</v>
      </c>
      <c r="F37" s="264"/>
      <c r="G37" s="386" t="s">
        <v>1518</v>
      </c>
      <c r="H37" s="386"/>
      <c r="I37" s="386"/>
      <c r="J37" s="386"/>
      <c r="K37" s="262"/>
    </row>
    <row r="38" spans="2:11" s="1" customFormat="1" ht="15" customHeight="1">
      <c r="B38" s="265"/>
      <c r="C38" s="266"/>
      <c r="D38" s="264"/>
      <c r="E38" s="267" t="s">
        <v>62</v>
      </c>
      <c r="F38" s="264"/>
      <c r="G38" s="386" t="s">
        <v>1519</v>
      </c>
      <c r="H38" s="386"/>
      <c r="I38" s="386"/>
      <c r="J38" s="386"/>
      <c r="K38" s="262"/>
    </row>
    <row r="39" spans="2:11" s="1" customFormat="1" ht="15" customHeight="1">
      <c r="B39" s="265"/>
      <c r="C39" s="266"/>
      <c r="D39" s="264"/>
      <c r="E39" s="267" t="s">
        <v>63</v>
      </c>
      <c r="F39" s="264"/>
      <c r="G39" s="386" t="s">
        <v>1520</v>
      </c>
      <c r="H39" s="386"/>
      <c r="I39" s="386"/>
      <c r="J39" s="386"/>
      <c r="K39" s="262"/>
    </row>
    <row r="40" spans="2:11" s="1" customFormat="1" ht="15" customHeight="1">
      <c r="B40" s="265"/>
      <c r="C40" s="266"/>
      <c r="D40" s="264"/>
      <c r="E40" s="267" t="s">
        <v>120</v>
      </c>
      <c r="F40" s="264"/>
      <c r="G40" s="386" t="s">
        <v>1521</v>
      </c>
      <c r="H40" s="386"/>
      <c r="I40" s="386"/>
      <c r="J40" s="386"/>
      <c r="K40" s="262"/>
    </row>
    <row r="41" spans="2:11" s="1" customFormat="1" ht="15" customHeight="1">
      <c r="B41" s="265"/>
      <c r="C41" s="266"/>
      <c r="D41" s="264"/>
      <c r="E41" s="267" t="s">
        <v>121</v>
      </c>
      <c r="F41" s="264"/>
      <c r="G41" s="386" t="s">
        <v>1522</v>
      </c>
      <c r="H41" s="386"/>
      <c r="I41" s="386"/>
      <c r="J41" s="386"/>
      <c r="K41" s="262"/>
    </row>
    <row r="42" spans="2:11" s="1" customFormat="1" ht="15" customHeight="1">
      <c r="B42" s="265"/>
      <c r="C42" s="266"/>
      <c r="D42" s="264"/>
      <c r="E42" s="267" t="s">
        <v>1523</v>
      </c>
      <c r="F42" s="264"/>
      <c r="G42" s="386" t="s">
        <v>1524</v>
      </c>
      <c r="H42" s="386"/>
      <c r="I42" s="386"/>
      <c r="J42" s="386"/>
      <c r="K42" s="262"/>
    </row>
    <row r="43" spans="2:11" s="1" customFormat="1" ht="15" customHeight="1">
      <c r="B43" s="265"/>
      <c r="C43" s="266"/>
      <c r="D43" s="264"/>
      <c r="E43" s="267"/>
      <c r="F43" s="264"/>
      <c r="G43" s="386" t="s">
        <v>1525</v>
      </c>
      <c r="H43" s="386"/>
      <c r="I43" s="386"/>
      <c r="J43" s="386"/>
      <c r="K43" s="262"/>
    </row>
    <row r="44" spans="2:11" s="1" customFormat="1" ht="15" customHeight="1">
      <c r="B44" s="265"/>
      <c r="C44" s="266"/>
      <c r="D44" s="264"/>
      <c r="E44" s="267" t="s">
        <v>1526</v>
      </c>
      <c r="F44" s="264"/>
      <c r="G44" s="386" t="s">
        <v>1527</v>
      </c>
      <c r="H44" s="386"/>
      <c r="I44" s="386"/>
      <c r="J44" s="386"/>
      <c r="K44" s="262"/>
    </row>
    <row r="45" spans="2:11" s="1" customFormat="1" ht="15" customHeight="1">
      <c r="B45" s="265"/>
      <c r="C45" s="266"/>
      <c r="D45" s="264"/>
      <c r="E45" s="267" t="s">
        <v>123</v>
      </c>
      <c r="F45" s="264"/>
      <c r="G45" s="386" t="s">
        <v>1528</v>
      </c>
      <c r="H45" s="386"/>
      <c r="I45" s="386"/>
      <c r="J45" s="386"/>
      <c r="K45" s="262"/>
    </row>
    <row r="46" spans="2:11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pans="2:11" s="1" customFormat="1" ht="15" customHeight="1">
      <c r="B47" s="265"/>
      <c r="C47" s="266"/>
      <c r="D47" s="386" t="s">
        <v>1529</v>
      </c>
      <c r="E47" s="386"/>
      <c r="F47" s="386"/>
      <c r="G47" s="386"/>
      <c r="H47" s="386"/>
      <c r="I47" s="386"/>
      <c r="J47" s="386"/>
      <c r="K47" s="262"/>
    </row>
    <row r="48" spans="2:11" s="1" customFormat="1" ht="15" customHeight="1">
      <c r="B48" s="265"/>
      <c r="C48" s="266"/>
      <c r="D48" s="266"/>
      <c r="E48" s="386" t="s">
        <v>1530</v>
      </c>
      <c r="F48" s="386"/>
      <c r="G48" s="386"/>
      <c r="H48" s="386"/>
      <c r="I48" s="386"/>
      <c r="J48" s="386"/>
      <c r="K48" s="262"/>
    </row>
    <row r="49" spans="2:11" s="1" customFormat="1" ht="15" customHeight="1">
      <c r="B49" s="265"/>
      <c r="C49" s="266"/>
      <c r="D49" s="266"/>
      <c r="E49" s="386" t="s">
        <v>1531</v>
      </c>
      <c r="F49" s="386"/>
      <c r="G49" s="386"/>
      <c r="H49" s="386"/>
      <c r="I49" s="386"/>
      <c r="J49" s="386"/>
      <c r="K49" s="262"/>
    </row>
    <row r="50" spans="2:11" s="1" customFormat="1" ht="15" customHeight="1">
      <c r="B50" s="265"/>
      <c r="C50" s="266"/>
      <c r="D50" s="266"/>
      <c r="E50" s="386" t="s">
        <v>1532</v>
      </c>
      <c r="F50" s="386"/>
      <c r="G50" s="386"/>
      <c r="H50" s="386"/>
      <c r="I50" s="386"/>
      <c r="J50" s="386"/>
      <c r="K50" s="262"/>
    </row>
    <row r="51" spans="2:11" s="1" customFormat="1" ht="15" customHeight="1">
      <c r="B51" s="265"/>
      <c r="C51" s="266"/>
      <c r="D51" s="386" t="s">
        <v>1533</v>
      </c>
      <c r="E51" s="386"/>
      <c r="F51" s="386"/>
      <c r="G51" s="386"/>
      <c r="H51" s="386"/>
      <c r="I51" s="386"/>
      <c r="J51" s="386"/>
      <c r="K51" s="262"/>
    </row>
    <row r="52" spans="2:11" s="1" customFormat="1" ht="25.5" customHeight="1">
      <c r="B52" s="261"/>
      <c r="C52" s="388" t="s">
        <v>1534</v>
      </c>
      <c r="D52" s="388"/>
      <c r="E52" s="388"/>
      <c r="F52" s="388"/>
      <c r="G52" s="388"/>
      <c r="H52" s="388"/>
      <c r="I52" s="388"/>
      <c r="J52" s="388"/>
      <c r="K52" s="262"/>
    </row>
    <row r="53" spans="2:11" s="1" customFormat="1" ht="5.25" customHeight="1">
      <c r="B53" s="261"/>
      <c r="C53" s="263"/>
      <c r="D53" s="263"/>
      <c r="E53" s="263"/>
      <c r="F53" s="263"/>
      <c r="G53" s="263"/>
      <c r="H53" s="263"/>
      <c r="I53" s="263"/>
      <c r="J53" s="263"/>
      <c r="K53" s="262"/>
    </row>
    <row r="54" spans="2:11" s="1" customFormat="1" ht="15" customHeight="1">
      <c r="B54" s="261"/>
      <c r="C54" s="386" t="s">
        <v>1535</v>
      </c>
      <c r="D54" s="386"/>
      <c r="E54" s="386"/>
      <c r="F54" s="386"/>
      <c r="G54" s="386"/>
      <c r="H54" s="386"/>
      <c r="I54" s="386"/>
      <c r="J54" s="386"/>
      <c r="K54" s="262"/>
    </row>
    <row r="55" spans="2:11" s="1" customFormat="1" ht="15" customHeight="1">
      <c r="B55" s="261"/>
      <c r="C55" s="386" t="s">
        <v>1536</v>
      </c>
      <c r="D55" s="386"/>
      <c r="E55" s="386"/>
      <c r="F55" s="386"/>
      <c r="G55" s="386"/>
      <c r="H55" s="386"/>
      <c r="I55" s="386"/>
      <c r="J55" s="386"/>
      <c r="K55" s="262"/>
    </row>
    <row r="56" spans="2:11" s="1" customFormat="1" ht="12.75" customHeight="1">
      <c r="B56" s="261"/>
      <c r="C56" s="264"/>
      <c r="D56" s="264"/>
      <c r="E56" s="264"/>
      <c r="F56" s="264"/>
      <c r="G56" s="264"/>
      <c r="H56" s="264"/>
      <c r="I56" s="264"/>
      <c r="J56" s="264"/>
      <c r="K56" s="262"/>
    </row>
    <row r="57" spans="2:11" s="1" customFormat="1" ht="15" customHeight="1">
      <c r="B57" s="261"/>
      <c r="C57" s="386" t="s">
        <v>1537</v>
      </c>
      <c r="D57" s="386"/>
      <c r="E57" s="386"/>
      <c r="F57" s="386"/>
      <c r="G57" s="386"/>
      <c r="H57" s="386"/>
      <c r="I57" s="386"/>
      <c r="J57" s="386"/>
      <c r="K57" s="262"/>
    </row>
    <row r="58" spans="2:11" s="1" customFormat="1" ht="15" customHeight="1">
      <c r="B58" s="261"/>
      <c r="C58" s="266"/>
      <c r="D58" s="386" t="s">
        <v>1538</v>
      </c>
      <c r="E58" s="386"/>
      <c r="F58" s="386"/>
      <c r="G58" s="386"/>
      <c r="H58" s="386"/>
      <c r="I58" s="386"/>
      <c r="J58" s="386"/>
      <c r="K58" s="262"/>
    </row>
    <row r="59" spans="2:11" s="1" customFormat="1" ht="15" customHeight="1">
      <c r="B59" s="261"/>
      <c r="C59" s="266"/>
      <c r="D59" s="386" t="s">
        <v>1539</v>
      </c>
      <c r="E59" s="386"/>
      <c r="F59" s="386"/>
      <c r="G59" s="386"/>
      <c r="H59" s="386"/>
      <c r="I59" s="386"/>
      <c r="J59" s="386"/>
      <c r="K59" s="262"/>
    </row>
    <row r="60" spans="2:11" s="1" customFormat="1" ht="15" customHeight="1">
      <c r="B60" s="261"/>
      <c r="C60" s="266"/>
      <c r="D60" s="386" t="s">
        <v>1540</v>
      </c>
      <c r="E60" s="386"/>
      <c r="F60" s="386"/>
      <c r="G60" s="386"/>
      <c r="H60" s="386"/>
      <c r="I60" s="386"/>
      <c r="J60" s="386"/>
      <c r="K60" s="262"/>
    </row>
    <row r="61" spans="2:11" s="1" customFormat="1" ht="15" customHeight="1">
      <c r="B61" s="261"/>
      <c r="C61" s="266"/>
      <c r="D61" s="386" t="s">
        <v>1541</v>
      </c>
      <c r="E61" s="386"/>
      <c r="F61" s="386"/>
      <c r="G61" s="386"/>
      <c r="H61" s="386"/>
      <c r="I61" s="386"/>
      <c r="J61" s="386"/>
      <c r="K61" s="262"/>
    </row>
    <row r="62" spans="2:11" s="1" customFormat="1" ht="15" customHeight="1">
      <c r="B62" s="261"/>
      <c r="C62" s="266"/>
      <c r="D62" s="390" t="s">
        <v>1542</v>
      </c>
      <c r="E62" s="390"/>
      <c r="F62" s="390"/>
      <c r="G62" s="390"/>
      <c r="H62" s="390"/>
      <c r="I62" s="390"/>
      <c r="J62" s="390"/>
      <c r="K62" s="262"/>
    </row>
    <row r="63" spans="2:11" s="1" customFormat="1" ht="15" customHeight="1">
      <c r="B63" s="261"/>
      <c r="C63" s="266"/>
      <c r="D63" s="386" t="s">
        <v>1543</v>
      </c>
      <c r="E63" s="386"/>
      <c r="F63" s="386"/>
      <c r="G63" s="386"/>
      <c r="H63" s="386"/>
      <c r="I63" s="386"/>
      <c r="J63" s="386"/>
      <c r="K63" s="262"/>
    </row>
    <row r="64" spans="2:11" s="1" customFormat="1" ht="12.75" customHeight="1">
      <c r="B64" s="261"/>
      <c r="C64" s="266"/>
      <c r="D64" s="266"/>
      <c r="E64" s="269"/>
      <c r="F64" s="266"/>
      <c r="G64" s="266"/>
      <c r="H64" s="266"/>
      <c r="I64" s="266"/>
      <c r="J64" s="266"/>
      <c r="K64" s="262"/>
    </row>
    <row r="65" spans="2:11" s="1" customFormat="1" ht="15" customHeight="1">
      <c r="B65" s="261"/>
      <c r="C65" s="266"/>
      <c r="D65" s="386" t="s">
        <v>1544</v>
      </c>
      <c r="E65" s="386"/>
      <c r="F65" s="386"/>
      <c r="G65" s="386"/>
      <c r="H65" s="386"/>
      <c r="I65" s="386"/>
      <c r="J65" s="386"/>
      <c r="K65" s="262"/>
    </row>
    <row r="66" spans="2:11" s="1" customFormat="1" ht="15" customHeight="1">
      <c r="B66" s="261"/>
      <c r="C66" s="266"/>
      <c r="D66" s="390" t="s">
        <v>1545</v>
      </c>
      <c r="E66" s="390"/>
      <c r="F66" s="390"/>
      <c r="G66" s="390"/>
      <c r="H66" s="390"/>
      <c r="I66" s="390"/>
      <c r="J66" s="390"/>
      <c r="K66" s="262"/>
    </row>
    <row r="67" spans="2:11" s="1" customFormat="1" ht="15" customHeight="1">
      <c r="B67" s="261"/>
      <c r="C67" s="266"/>
      <c r="D67" s="386" t="s">
        <v>1546</v>
      </c>
      <c r="E67" s="386"/>
      <c r="F67" s="386"/>
      <c r="G67" s="386"/>
      <c r="H67" s="386"/>
      <c r="I67" s="386"/>
      <c r="J67" s="386"/>
      <c r="K67" s="262"/>
    </row>
    <row r="68" spans="2:11" s="1" customFormat="1" ht="15" customHeight="1">
      <c r="B68" s="261"/>
      <c r="C68" s="266"/>
      <c r="D68" s="386" t="s">
        <v>1547</v>
      </c>
      <c r="E68" s="386"/>
      <c r="F68" s="386"/>
      <c r="G68" s="386"/>
      <c r="H68" s="386"/>
      <c r="I68" s="386"/>
      <c r="J68" s="386"/>
      <c r="K68" s="262"/>
    </row>
    <row r="69" spans="2:11" s="1" customFormat="1" ht="15" customHeight="1">
      <c r="B69" s="261"/>
      <c r="C69" s="266"/>
      <c r="D69" s="386" t="s">
        <v>1548</v>
      </c>
      <c r="E69" s="386"/>
      <c r="F69" s="386"/>
      <c r="G69" s="386"/>
      <c r="H69" s="386"/>
      <c r="I69" s="386"/>
      <c r="J69" s="386"/>
      <c r="K69" s="262"/>
    </row>
    <row r="70" spans="2:11" s="1" customFormat="1" ht="15" customHeight="1">
      <c r="B70" s="261"/>
      <c r="C70" s="266"/>
      <c r="D70" s="386" t="s">
        <v>1549</v>
      </c>
      <c r="E70" s="386"/>
      <c r="F70" s="386"/>
      <c r="G70" s="386"/>
      <c r="H70" s="386"/>
      <c r="I70" s="386"/>
      <c r="J70" s="386"/>
      <c r="K70" s="262"/>
    </row>
    <row r="71" spans="2:11" s="1" customFormat="1" ht="12.75" customHeight="1">
      <c r="B71" s="270"/>
      <c r="C71" s="271"/>
      <c r="D71" s="271"/>
      <c r="E71" s="271"/>
      <c r="F71" s="271"/>
      <c r="G71" s="271"/>
      <c r="H71" s="271"/>
      <c r="I71" s="271"/>
      <c r="J71" s="271"/>
      <c r="K71" s="272"/>
    </row>
    <row r="72" spans="2:11" s="1" customFormat="1" ht="18.75" customHeight="1">
      <c r="B72" s="273"/>
      <c r="C72" s="273"/>
      <c r="D72" s="273"/>
      <c r="E72" s="273"/>
      <c r="F72" s="273"/>
      <c r="G72" s="273"/>
      <c r="H72" s="273"/>
      <c r="I72" s="273"/>
      <c r="J72" s="273"/>
      <c r="K72" s="274"/>
    </row>
    <row r="73" spans="2:11" s="1" customFormat="1" ht="18.75" customHeight="1">
      <c r="B73" s="274"/>
      <c r="C73" s="274"/>
      <c r="D73" s="274"/>
      <c r="E73" s="274"/>
      <c r="F73" s="274"/>
      <c r="G73" s="274"/>
      <c r="H73" s="274"/>
      <c r="I73" s="274"/>
      <c r="J73" s="274"/>
      <c r="K73" s="274"/>
    </row>
    <row r="74" spans="2:11" s="1" customFormat="1" ht="7.5" customHeight="1">
      <c r="B74" s="275"/>
      <c r="C74" s="276"/>
      <c r="D74" s="276"/>
      <c r="E74" s="276"/>
      <c r="F74" s="276"/>
      <c r="G74" s="276"/>
      <c r="H74" s="276"/>
      <c r="I74" s="276"/>
      <c r="J74" s="276"/>
      <c r="K74" s="277"/>
    </row>
    <row r="75" spans="2:11" s="1" customFormat="1" ht="45" customHeight="1">
      <c r="B75" s="278"/>
      <c r="C75" s="389" t="s">
        <v>1550</v>
      </c>
      <c r="D75" s="389"/>
      <c r="E75" s="389"/>
      <c r="F75" s="389"/>
      <c r="G75" s="389"/>
      <c r="H75" s="389"/>
      <c r="I75" s="389"/>
      <c r="J75" s="389"/>
      <c r="K75" s="279"/>
    </row>
    <row r="76" spans="2:11" s="1" customFormat="1" ht="17.25" customHeight="1">
      <c r="B76" s="278"/>
      <c r="C76" s="280" t="s">
        <v>1551</v>
      </c>
      <c r="D76" s="280"/>
      <c r="E76" s="280"/>
      <c r="F76" s="280" t="s">
        <v>1552</v>
      </c>
      <c r="G76" s="281"/>
      <c r="H76" s="280" t="s">
        <v>63</v>
      </c>
      <c r="I76" s="280" t="s">
        <v>66</v>
      </c>
      <c r="J76" s="280" t="s">
        <v>1553</v>
      </c>
      <c r="K76" s="279"/>
    </row>
    <row r="77" spans="2:11" s="1" customFormat="1" ht="17.25" customHeight="1">
      <c r="B77" s="278"/>
      <c r="C77" s="282" t="s">
        <v>1554</v>
      </c>
      <c r="D77" s="282"/>
      <c r="E77" s="282"/>
      <c r="F77" s="283" t="s">
        <v>1555</v>
      </c>
      <c r="G77" s="284"/>
      <c r="H77" s="282"/>
      <c r="I77" s="282"/>
      <c r="J77" s="282" t="s">
        <v>1556</v>
      </c>
      <c r="K77" s="279"/>
    </row>
    <row r="78" spans="2:11" s="1" customFormat="1" ht="5.25" customHeight="1">
      <c r="B78" s="278"/>
      <c r="C78" s="285"/>
      <c r="D78" s="285"/>
      <c r="E78" s="285"/>
      <c r="F78" s="285"/>
      <c r="G78" s="286"/>
      <c r="H78" s="285"/>
      <c r="I78" s="285"/>
      <c r="J78" s="285"/>
      <c r="K78" s="279"/>
    </row>
    <row r="79" spans="2:11" s="1" customFormat="1" ht="15" customHeight="1">
      <c r="B79" s="278"/>
      <c r="C79" s="267" t="s">
        <v>62</v>
      </c>
      <c r="D79" s="287"/>
      <c r="E79" s="287"/>
      <c r="F79" s="288" t="s">
        <v>1557</v>
      </c>
      <c r="G79" s="289"/>
      <c r="H79" s="267" t="s">
        <v>1558</v>
      </c>
      <c r="I79" s="267" t="s">
        <v>1559</v>
      </c>
      <c r="J79" s="267">
        <v>20</v>
      </c>
      <c r="K79" s="279"/>
    </row>
    <row r="80" spans="2:11" s="1" customFormat="1" ht="15" customHeight="1">
      <c r="B80" s="278"/>
      <c r="C80" s="267" t="s">
        <v>1560</v>
      </c>
      <c r="D80" s="267"/>
      <c r="E80" s="267"/>
      <c r="F80" s="288" t="s">
        <v>1557</v>
      </c>
      <c r="G80" s="289"/>
      <c r="H80" s="267" t="s">
        <v>1561</v>
      </c>
      <c r="I80" s="267" t="s">
        <v>1559</v>
      </c>
      <c r="J80" s="267">
        <v>120</v>
      </c>
      <c r="K80" s="279"/>
    </row>
    <row r="81" spans="2:11" s="1" customFormat="1" ht="15" customHeight="1">
      <c r="B81" s="290"/>
      <c r="C81" s="267" t="s">
        <v>1562</v>
      </c>
      <c r="D81" s="267"/>
      <c r="E81" s="267"/>
      <c r="F81" s="288" t="s">
        <v>1563</v>
      </c>
      <c r="G81" s="289"/>
      <c r="H81" s="267" t="s">
        <v>1564</v>
      </c>
      <c r="I81" s="267" t="s">
        <v>1559</v>
      </c>
      <c r="J81" s="267">
        <v>50</v>
      </c>
      <c r="K81" s="279"/>
    </row>
    <row r="82" spans="2:11" s="1" customFormat="1" ht="15" customHeight="1">
      <c r="B82" s="290"/>
      <c r="C82" s="267" t="s">
        <v>1565</v>
      </c>
      <c r="D82" s="267"/>
      <c r="E82" s="267"/>
      <c r="F82" s="288" t="s">
        <v>1557</v>
      </c>
      <c r="G82" s="289"/>
      <c r="H82" s="267" t="s">
        <v>1566</v>
      </c>
      <c r="I82" s="267" t="s">
        <v>1567</v>
      </c>
      <c r="J82" s="267"/>
      <c r="K82" s="279"/>
    </row>
    <row r="83" spans="2:11" s="1" customFormat="1" ht="15" customHeight="1">
      <c r="B83" s="290"/>
      <c r="C83" s="291" t="s">
        <v>1568</v>
      </c>
      <c r="D83" s="291"/>
      <c r="E83" s="291"/>
      <c r="F83" s="292" t="s">
        <v>1563</v>
      </c>
      <c r="G83" s="291"/>
      <c r="H83" s="291" t="s">
        <v>1569</v>
      </c>
      <c r="I83" s="291" t="s">
        <v>1559</v>
      </c>
      <c r="J83" s="291">
        <v>15</v>
      </c>
      <c r="K83" s="279"/>
    </row>
    <row r="84" spans="2:11" s="1" customFormat="1" ht="15" customHeight="1">
      <c r="B84" s="290"/>
      <c r="C84" s="291" t="s">
        <v>1570</v>
      </c>
      <c r="D84" s="291"/>
      <c r="E84" s="291"/>
      <c r="F84" s="292" t="s">
        <v>1563</v>
      </c>
      <c r="G84" s="291"/>
      <c r="H84" s="291" t="s">
        <v>1571</v>
      </c>
      <c r="I84" s="291" t="s">
        <v>1559</v>
      </c>
      <c r="J84" s="291">
        <v>15</v>
      </c>
      <c r="K84" s="279"/>
    </row>
    <row r="85" spans="2:11" s="1" customFormat="1" ht="15" customHeight="1">
      <c r="B85" s="290"/>
      <c r="C85" s="291" t="s">
        <v>1572</v>
      </c>
      <c r="D85" s="291"/>
      <c r="E85" s="291"/>
      <c r="F85" s="292" t="s">
        <v>1563</v>
      </c>
      <c r="G85" s="291"/>
      <c r="H85" s="291" t="s">
        <v>1573</v>
      </c>
      <c r="I85" s="291" t="s">
        <v>1559</v>
      </c>
      <c r="J85" s="291">
        <v>20</v>
      </c>
      <c r="K85" s="279"/>
    </row>
    <row r="86" spans="2:11" s="1" customFormat="1" ht="15" customHeight="1">
      <c r="B86" s="290"/>
      <c r="C86" s="291" t="s">
        <v>1574</v>
      </c>
      <c r="D86" s="291"/>
      <c r="E86" s="291"/>
      <c r="F86" s="292" t="s">
        <v>1563</v>
      </c>
      <c r="G86" s="291"/>
      <c r="H86" s="291" t="s">
        <v>1575</v>
      </c>
      <c r="I86" s="291" t="s">
        <v>1559</v>
      </c>
      <c r="J86" s="291">
        <v>20</v>
      </c>
      <c r="K86" s="279"/>
    </row>
    <row r="87" spans="2:11" s="1" customFormat="1" ht="15" customHeight="1">
      <c r="B87" s="290"/>
      <c r="C87" s="267" t="s">
        <v>1576</v>
      </c>
      <c r="D87" s="267"/>
      <c r="E87" s="267"/>
      <c r="F87" s="288" t="s">
        <v>1563</v>
      </c>
      <c r="G87" s="289"/>
      <c r="H87" s="267" t="s">
        <v>1577</v>
      </c>
      <c r="I87" s="267" t="s">
        <v>1559</v>
      </c>
      <c r="J87" s="267">
        <v>50</v>
      </c>
      <c r="K87" s="279"/>
    </row>
    <row r="88" spans="2:11" s="1" customFormat="1" ht="15" customHeight="1">
      <c r="B88" s="290"/>
      <c r="C88" s="267" t="s">
        <v>1578</v>
      </c>
      <c r="D88" s="267"/>
      <c r="E88" s="267"/>
      <c r="F88" s="288" t="s">
        <v>1563</v>
      </c>
      <c r="G88" s="289"/>
      <c r="H88" s="267" t="s">
        <v>1579</v>
      </c>
      <c r="I88" s="267" t="s">
        <v>1559</v>
      </c>
      <c r="J88" s="267">
        <v>20</v>
      </c>
      <c r="K88" s="279"/>
    </row>
    <row r="89" spans="2:11" s="1" customFormat="1" ht="15" customHeight="1">
      <c r="B89" s="290"/>
      <c r="C89" s="267" t="s">
        <v>1580</v>
      </c>
      <c r="D89" s="267"/>
      <c r="E89" s="267"/>
      <c r="F89" s="288" t="s">
        <v>1563</v>
      </c>
      <c r="G89" s="289"/>
      <c r="H89" s="267" t="s">
        <v>1581</v>
      </c>
      <c r="I89" s="267" t="s">
        <v>1559</v>
      </c>
      <c r="J89" s="267">
        <v>20</v>
      </c>
      <c r="K89" s="279"/>
    </row>
    <row r="90" spans="2:11" s="1" customFormat="1" ht="15" customHeight="1">
      <c r="B90" s="290"/>
      <c r="C90" s="267" t="s">
        <v>1582</v>
      </c>
      <c r="D90" s="267"/>
      <c r="E90" s="267"/>
      <c r="F90" s="288" t="s">
        <v>1563</v>
      </c>
      <c r="G90" s="289"/>
      <c r="H90" s="267" t="s">
        <v>1583</v>
      </c>
      <c r="I90" s="267" t="s">
        <v>1559</v>
      </c>
      <c r="J90" s="267">
        <v>50</v>
      </c>
      <c r="K90" s="279"/>
    </row>
    <row r="91" spans="2:11" s="1" customFormat="1" ht="15" customHeight="1">
      <c r="B91" s="290"/>
      <c r="C91" s="267" t="s">
        <v>1584</v>
      </c>
      <c r="D91" s="267"/>
      <c r="E91" s="267"/>
      <c r="F91" s="288" t="s">
        <v>1563</v>
      </c>
      <c r="G91" s="289"/>
      <c r="H91" s="267" t="s">
        <v>1584</v>
      </c>
      <c r="I91" s="267" t="s">
        <v>1559</v>
      </c>
      <c r="J91" s="267">
        <v>50</v>
      </c>
      <c r="K91" s="279"/>
    </row>
    <row r="92" spans="2:11" s="1" customFormat="1" ht="15" customHeight="1">
      <c r="B92" s="290"/>
      <c r="C92" s="267" t="s">
        <v>1585</v>
      </c>
      <c r="D92" s="267"/>
      <c r="E92" s="267"/>
      <c r="F92" s="288" t="s">
        <v>1563</v>
      </c>
      <c r="G92" s="289"/>
      <c r="H92" s="267" t="s">
        <v>1586</v>
      </c>
      <c r="I92" s="267" t="s">
        <v>1559</v>
      </c>
      <c r="J92" s="267">
        <v>255</v>
      </c>
      <c r="K92" s="279"/>
    </row>
    <row r="93" spans="2:11" s="1" customFormat="1" ht="15" customHeight="1">
      <c r="B93" s="290"/>
      <c r="C93" s="267" t="s">
        <v>1587</v>
      </c>
      <c r="D93" s="267"/>
      <c r="E93" s="267"/>
      <c r="F93" s="288" t="s">
        <v>1557</v>
      </c>
      <c r="G93" s="289"/>
      <c r="H93" s="267" t="s">
        <v>1588</v>
      </c>
      <c r="I93" s="267" t="s">
        <v>1589</v>
      </c>
      <c r="J93" s="267"/>
      <c r="K93" s="279"/>
    </row>
    <row r="94" spans="2:11" s="1" customFormat="1" ht="15" customHeight="1">
      <c r="B94" s="290"/>
      <c r="C94" s="267" t="s">
        <v>1590</v>
      </c>
      <c r="D94" s="267"/>
      <c r="E94" s="267"/>
      <c r="F94" s="288" t="s">
        <v>1557</v>
      </c>
      <c r="G94" s="289"/>
      <c r="H94" s="267" t="s">
        <v>1591</v>
      </c>
      <c r="I94" s="267" t="s">
        <v>1592</v>
      </c>
      <c r="J94" s="267"/>
      <c r="K94" s="279"/>
    </row>
    <row r="95" spans="2:11" s="1" customFormat="1" ht="15" customHeight="1">
      <c r="B95" s="290"/>
      <c r="C95" s="267" t="s">
        <v>1593</v>
      </c>
      <c r="D95" s="267"/>
      <c r="E95" s="267"/>
      <c r="F95" s="288" t="s">
        <v>1557</v>
      </c>
      <c r="G95" s="289"/>
      <c r="H95" s="267" t="s">
        <v>1593</v>
      </c>
      <c r="I95" s="267" t="s">
        <v>1592</v>
      </c>
      <c r="J95" s="267"/>
      <c r="K95" s="279"/>
    </row>
    <row r="96" spans="2:11" s="1" customFormat="1" ht="15" customHeight="1">
      <c r="B96" s="290"/>
      <c r="C96" s="267" t="s">
        <v>47</v>
      </c>
      <c r="D96" s="267"/>
      <c r="E96" s="267"/>
      <c r="F96" s="288" t="s">
        <v>1557</v>
      </c>
      <c r="G96" s="289"/>
      <c r="H96" s="267" t="s">
        <v>1594</v>
      </c>
      <c r="I96" s="267" t="s">
        <v>1592</v>
      </c>
      <c r="J96" s="267"/>
      <c r="K96" s="279"/>
    </row>
    <row r="97" spans="2:11" s="1" customFormat="1" ht="15" customHeight="1">
      <c r="B97" s="290"/>
      <c r="C97" s="267" t="s">
        <v>57</v>
      </c>
      <c r="D97" s="267"/>
      <c r="E97" s="267"/>
      <c r="F97" s="288" t="s">
        <v>1557</v>
      </c>
      <c r="G97" s="289"/>
      <c r="H97" s="267" t="s">
        <v>1595</v>
      </c>
      <c r="I97" s="267" t="s">
        <v>1592</v>
      </c>
      <c r="J97" s="267"/>
      <c r="K97" s="279"/>
    </row>
    <row r="98" spans="2:11" s="1" customFormat="1" ht="15" customHeight="1">
      <c r="B98" s="293"/>
      <c r="C98" s="294"/>
      <c r="D98" s="294"/>
      <c r="E98" s="294"/>
      <c r="F98" s="294"/>
      <c r="G98" s="294"/>
      <c r="H98" s="294"/>
      <c r="I98" s="294"/>
      <c r="J98" s="294"/>
      <c r="K98" s="295"/>
    </row>
    <row r="99" spans="2:11" s="1" customFormat="1" ht="18.7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6"/>
    </row>
    <row r="100" spans="2:11" s="1" customFormat="1" ht="18.75" customHeight="1"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</row>
    <row r="101" spans="2:11" s="1" customFormat="1" ht="7.5" customHeight="1">
      <c r="B101" s="275"/>
      <c r="C101" s="276"/>
      <c r="D101" s="276"/>
      <c r="E101" s="276"/>
      <c r="F101" s="276"/>
      <c r="G101" s="276"/>
      <c r="H101" s="276"/>
      <c r="I101" s="276"/>
      <c r="J101" s="276"/>
      <c r="K101" s="277"/>
    </row>
    <row r="102" spans="2:11" s="1" customFormat="1" ht="45" customHeight="1">
      <c r="B102" s="278"/>
      <c r="C102" s="389" t="s">
        <v>1596</v>
      </c>
      <c r="D102" s="389"/>
      <c r="E102" s="389"/>
      <c r="F102" s="389"/>
      <c r="G102" s="389"/>
      <c r="H102" s="389"/>
      <c r="I102" s="389"/>
      <c r="J102" s="389"/>
      <c r="K102" s="279"/>
    </row>
    <row r="103" spans="2:11" s="1" customFormat="1" ht="17.25" customHeight="1">
      <c r="B103" s="278"/>
      <c r="C103" s="280" t="s">
        <v>1551</v>
      </c>
      <c r="D103" s="280"/>
      <c r="E103" s="280"/>
      <c r="F103" s="280" t="s">
        <v>1552</v>
      </c>
      <c r="G103" s="281"/>
      <c r="H103" s="280" t="s">
        <v>63</v>
      </c>
      <c r="I103" s="280" t="s">
        <v>66</v>
      </c>
      <c r="J103" s="280" t="s">
        <v>1553</v>
      </c>
      <c r="K103" s="279"/>
    </row>
    <row r="104" spans="2:11" s="1" customFormat="1" ht="17.25" customHeight="1">
      <c r="B104" s="278"/>
      <c r="C104" s="282" t="s">
        <v>1554</v>
      </c>
      <c r="D104" s="282"/>
      <c r="E104" s="282"/>
      <c r="F104" s="283" t="s">
        <v>1555</v>
      </c>
      <c r="G104" s="284"/>
      <c r="H104" s="282"/>
      <c r="I104" s="282"/>
      <c r="J104" s="282" t="s">
        <v>1556</v>
      </c>
      <c r="K104" s="279"/>
    </row>
    <row r="105" spans="2:11" s="1" customFormat="1" ht="5.25" customHeight="1">
      <c r="B105" s="278"/>
      <c r="C105" s="280"/>
      <c r="D105" s="280"/>
      <c r="E105" s="280"/>
      <c r="F105" s="280"/>
      <c r="G105" s="298"/>
      <c r="H105" s="280"/>
      <c r="I105" s="280"/>
      <c r="J105" s="280"/>
      <c r="K105" s="279"/>
    </row>
    <row r="106" spans="2:11" s="1" customFormat="1" ht="15" customHeight="1">
      <c r="B106" s="278"/>
      <c r="C106" s="267" t="s">
        <v>62</v>
      </c>
      <c r="D106" s="287"/>
      <c r="E106" s="287"/>
      <c r="F106" s="288" t="s">
        <v>1557</v>
      </c>
      <c r="G106" s="267"/>
      <c r="H106" s="267" t="s">
        <v>1597</v>
      </c>
      <c r="I106" s="267" t="s">
        <v>1559</v>
      </c>
      <c r="J106" s="267">
        <v>20</v>
      </c>
      <c r="K106" s="279"/>
    </row>
    <row r="107" spans="2:11" s="1" customFormat="1" ht="15" customHeight="1">
      <c r="B107" s="278"/>
      <c r="C107" s="267" t="s">
        <v>1560</v>
      </c>
      <c r="D107" s="267"/>
      <c r="E107" s="267"/>
      <c r="F107" s="288" t="s">
        <v>1557</v>
      </c>
      <c r="G107" s="267"/>
      <c r="H107" s="267" t="s">
        <v>1597</v>
      </c>
      <c r="I107" s="267" t="s">
        <v>1559</v>
      </c>
      <c r="J107" s="267">
        <v>120</v>
      </c>
      <c r="K107" s="279"/>
    </row>
    <row r="108" spans="2:11" s="1" customFormat="1" ht="15" customHeight="1">
      <c r="B108" s="290"/>
      <c r="C108" s="267" t="s">
        <v>1562</v>
      </c>
      <c r="D108" s="267"/>
      <c r="E108" s="267"/>
      <c r="F108" s="288" t="s">
        <v>1563</v>
      </c>
      <c r="G108" s="267"/>
      <c r="H108" s="267" t="s">
        <v>1597</v>
      </c>
      <c r="I108" s="267" t="s">
        <v>1559</v>
      </c>
      <c r="J108" s="267">
        <v>50</v>
      </c>
      <c r="K108" s="279"/>
    </row>
    <row r="109" spans="2:11" s="1" customFormat="1" ht="15" customHeight="1">
      <c r="B109" s="290"/>
      <c r="C109" s="267" t="s">
        <v>1565</v>
      </c>
      <c r="D109" s="267"/>
      <c r="E109" s="267"/>
      <c r="F109" s="288" t="s">
        <v>1557</v>
      </c>
      <c r="G109" s="267"/>
      <c r="H109" s="267" t="s">
        <v>1597</v>
      </c>
      <c r="I109" s="267" t="s">
        <v>1567</v>
      </c>
      <c r="J109" s="267"/>
      <c r="K109" s="279"/>
    </row>
    <row r="110" spans="2:11" s="1" customFormat="1" ht="15" customHeight="1">
      <c r="B110" s="290"/>
      <c r="C110" s="267" t="s">
        <v>1576</v>
      </c>
      <c r="D110" s="267"/>
      <c r="E110" s="267"/>
      <c r="F110" s="288" t="s">
        <v>1563</v>
      </c>
      <c r="G110" s="267"/>
      <c r="H110" s="267" t="s">
        <v>1597</v>
      </c>
      <c r="I110" s="267" t="s">
        <v>1559</v>
      </c>
      <c r="J110" s="267">
        <v>50</v>
      </c>
      <c r="K110" s="279"/>
    </row>
    <row r="111" spans="2:11" s="1" customFormat="1" ht="15" customHeight="1">
      <c r="B111" s="290"/>
      <c r="C111" s="267" t="s">
        <v>1584</v>
      </c>
      <c r="D111" s="267"/>
      <c r="E111" s="267"/>
      <c r="F111" s="288" t="s">
        <v>1563</v>
      </c>
      <c r="G111" s="267"/>
      <c r="H111" s="267" t="s">
        <v>1597</v>
      </c>
      <c r="I111" s="267" t="s">
        <v>1559</v>
      </c>
      <c r="J111" s="267">
        <v>50</v>
      </c>
      <c r="K111" s="279"/>
    </row>
    <row r="112" spans="2:11" s="1" customFormat="1" ht="15" customHeight="1">
      <c r="B112" s="290"/>
      <c r="C112" s="267" t="s">
        <v>1582</v>
      </c>
      <c r="D112" s="267"/>
      <c r="E112" s="267"/>
      <c r="F112" s="288" t="s">
        <v>1563</v>
      </c>
      <c r="G112" s="267"/>
      <c r="H112" s="267" t="s">
        <v>1597</v>
      </c>
      <c r="I112" s="267" t="s">
        <v>1559</v>
      </c>
      <c r="J112" s="267">
        <v>50</v>
      </c>
      <c r="K112" s="279"/>
    </row>
    <row r="113" spans="2:11" s="1" customFormat="1" ht="15" customHeight="1">
      <c r="B113" s="290"/>
      <c r="C113" s="267" t="s">
        <v>62</v>
      </c>
      <c r="D113" s="267"/>
      <c r="E113" s="267"/>
      <c r="F113" s="288" t="s">
        <v>1557</v>
      </c>
      <c r="G113" s="267"/>
      <c r="H113" s="267" t="s">
        <v>1598</v>
      </c>
      <c r="I113" s="267" t="s">
        <v>1559</v>
      </c>
      <c r="J113" s="267">
        <v>20</v>
      </c>
      <c r="K113" s="279"/>
    </row>
    <row r="114" spans="2:11" s="1" customFormat="1" ht="15" customHeight="1">
      <c r="B114" s="290"/>
      <c r="C114" s="267" t="s">
        <v>1599</v>
      </c>
      <c r="D114" s="267"/>
      <c r="E114" s="267"/>
      <c r="F114" s="288" t="s">
        <v>1557</v>
      </c>
      <c r="G114" s="267"/>
      <c r="H114" s="267" t="s">
        <v>1600</v>
      </c>
      <c r="I114" s="267" t="s">
        <v>1559</v>
      </c>
      <c r="J114" s="267">
        <v>120</v>
      </c>
      <c r="K114" s="279"/>
    </row>
    <row r="115" spans="2:11" s="1" customFormat="1" ht="15" customHeight="1">
      <c r="B115" s="290"/>
      <c r="C115" s="267" t="s">
        <v>47</v>
      </c>
      <c r="D115" s="267"/>
      <c r="E115" s="267"/>
      <c r="F115" s="288" t="s">
        <v>1557</v>
      </c>
      <c r="G115" s="267"/>
      <c r="H115" s="267" t="s">
        <v>1601</v>
      </c>
      <c r="I115" s="267" t="s">
        <v>1592</v>
      </c>
      <c r="J115" s="267"/>
      <c r="K115" s="279"/>
    </row>
    <row r="116" spans="2:11" s="1" customFormat="1" ht="15" customHeight="1">
      <c r="B116" s="290"/>
      <c r="C116" s="267" t="s">
        <v>57</v>
      </c>
      <c r="D116" s="267"/>
      <c r="E116" s="267"/>
      <c r="F116" s="288" t="s">
        <v>1557</v>
      </c>
      <c r="G116" s="267"/>
      <c r="H116" s="267" t="s">
        <v>1602</v>
      </c>
      <c r="I116" s="267" t="s">
        <v>1592</v>
      </c>
      <c r="J116" s="267"/>
      <c r="K116" s="279"/>
    </row>
    <row r="117" spans="2:11" s="1" customFormat="1" ht="15" customHeight="1">
      <c r="B117" s="290"/>
      <c r="C117" s="267" t="s">
        <v>66</v>
      </c>
      <c r="D117" s="267"/>
      <c r="E117" s="267"/>
      <c r="F117" s="288" t="s">
        <v>1557</v>
      </c>
      <c r="G117" s="267"/>
      <c r="H117" s="267" t="s">
        <v>1603</v>
      </c>
      <c r="I117" s="267" t="s">
        <v>1604</v>
      </c>
      <c r="J117" s="267"/>
      <c r="K117" s="279"/>
    </row>
    <row r="118" spans="2:11" s="1" customFormat="1" ht="15" customHeight="1">
      <c r="B118" s="293"/>
      <c r="C118" s="299"/>
      <c r="D118" s="299"/>
      <c r="E118" s="299"/>
      <c r="F118" s="299"/>
      <c r="G118" s="299"/>
      <c r="H118" s="299"/>
      <c r="I118" s="299"/>
      <c r="J118" s="299"/>
      <c r="K118" s="295"/>
    </row>
    <row r="119" spans="2:11" s="1" customFormat="1" ht="18.75" customHeight="1">
      <c r="B119" s="300"/>
      <c r="C119" s="301"/>
      <c r="D119" s="301"/>
      <c r="E119" s="301"/>
      <c r="F119" s="302"/>
      <c r="G119" s="301"/>
      <c r="H119" s="301"/>
      <c r="I119" s="301"/>
      <c r="J119" s="301"/>
      <c r="K119" s="300"/>
    </row>
    <row r="120" spans="2:11" s="1" customFormat="1" ht="18.75" customHeight="1">
      <c r="B120" s="274"/>
      <c r="C120" s="274"/>
      <c r="D120" s="274"/>
      <c r="E120" s="274"/>
      <c r="F120" s="274"/>
      <c r="G120" s="274"/>
      <c r="H120" s="274"/>
      <c r="I120" s="274"/>
      <c r="J120" s="274"/>
      <c r="K120" s="274"/>
    </row>
    <row r="121" spans="2:11" s="1" customFormat="1" ht="7.5" customHeight="1">
      <c r="B121" s="303"/>
      <c r="C121" s="304"/>
      <c r="D121" s="304"/>
      <c r="E121" s="304"/>
      <c r="F121" s="304"/>
      <c r="G121" s="304"/>
      <c r="H121" s="304"/>
      <c r="I121" s="304"/>
      <c r="J121" s="304"/>
      <c r="K121" s="305"/>
    </row>
    <row r="122" spans="2:11" s="1" customFormat="1" ht="45" customHeight="1">
      <c r="B122" s="306"/>
      <c r="C122" s="387" t="s">
        <v>1605</v>
      </c>
      <c r="D122" s="387"/>
      <c r="E122" s="387"/>
      <c r="F122" s="387"/>
      <c r="G122" s="387"/>
      <c r="H122" s="387"/>
      <c r="I122" s="387"/>
      <c r="J122" s="387"/>
      <c r="K122" s="307"/>
    </row>
    <row r="123" spans="2:11" s="1" customFormat="1" ht="17.25" customHeight="1">
      <c r="B123" s="308"/>
      <c r="C123" s="280" t="s">
        <v>1551</v>
      </c>
      <c r="D123" s="280"/>
      <c r="E123" s="280"/>
      <c r="F123" s="280" t="s">
        <v>1552</v>
      </c>
      <c r="G123" s="281"/>
      <c r="H123" s="280" t="s">
        <v>63</v>
      </c>
      <c r="I123" s="280" t="s">
        <v>66</v>
      </c>
      <c r="J123" s="280" t="s">
        <v>1553</v>
      </c>
      <c r="K123" s="309"/>
    </row>
    <row r="124" spans="2:11" s="1" customFormat="1" ht="17.25" customHeight="1">
      <c r="B124" s="308"/>
      <c r="C124" s="282" t="s">
        <v>1554</v>
      </c>
      <c r="D124" s="282"/>
      <c r="E124" s="282"/>
      <c r="F124" s="283" t="s">
        <v>1555</v>
      </c>
      <c r="G124" s="284"/>
      <c r="H124" s="282"/>
      <c r="I124" s="282"/>
      <c r="J124" s="282" t="s">
        <v>1556</v>
      </c>
      <c r="K124" s="309"/>
    </row>
    <row r="125" spans="2:11" s="1" customFormat="1" ht="5.25" customHeight="1">
      <c r="B125" s="310"/>
      <c r="C125" s="285"/>
      <c r="D125" s="285"/>
      <c r="E125" s="285"/>
      <c r="F125" s="285"/>
      <c r="G125" s="311"/>
      <c r="H125" s="285"/>
      <c r="I125" s="285"/>
      <c r="J125" s="285"/>
      <c r="K125" s="312"/>
    </row>
    <row r="126" spans="2:11" s="1" customFormat="1" ht="15" customHeight="1">
      <c r="B126" s="310"/>
      <c r="C126" s="267" t="s">
        <v>1560</v>
      </c>
      <c r="D126" s="287"/>
      <c r="E126" s="287"/>
      <c r="F126" s="288" t="s">
        <v>1557</v>
      </c>
      <c r="G126" s="267"/>
      <c r="H126" s="267" t="s">
        <v>1597</v>
      </c>
      <c r="I126" s="267" t="s">
        <v>1559</v>
      </c>
      <c r="J126" s="267">
        <v>120</v>
      </c>
      <c r="K126" s="313"/>
    </row>
    <row r="127" spans="2:11" s="1" customFormat="1" ht="15" customHeight="1">
      <c r="B127" s="310"/>
      <c r="C127" s="267" t="s">
        <v>1606</v>
      </c>
      <c r="D127" s="267"/>
      <c r="E127" s="267"/>
      <c r="F127" s="288" t="s">
        <v>1557</v>
      </c>
      <c r="G127" s="267"/>
      <c r="H127" s="267" t="s">
        <v>1607</v>
      </c>
      <c r="I127" s="267" t="s">
        <v>1559</v>
      </c>
      <c r="J127" s="267" t="s">
        <v>1608</v>
      </c>
      <c r="K127" s="313"/>
    </row>
    <row r="128" spans="2:11" s="1" customFormat="1" ht="15" customHeight="1">
      <c r="B128" s="310"/>
      <c r="C128" s="267" t="s">
        <v>1505</v>
      </c>
      <c r="D128" s="267"/>
      <c r="E128" s="267"/>
      <c r="F128" s="288" t="s">
        <v>1557</v>
      </c>
      <c r="G128" s="267"/>
      <c r="H128" s="267" t="s">
        <v>1609</v>
      </c>
      <c r="I128" s="267" t="s">
        <v>1559</v>
      </c>
      <c r="J128" s="267" t="s">
        <v>1608</v>
      </c>
      <c r="K128" s="313"/>
    </row>
    <row r="129" spans="2:11" s="1" customFormat="1" ht="15" customHeight="1">
      <c r="B129" s="310"/>
      <c r="C129" s="267" t="s">
        <v>1568</v>
      </c>
      <c r="D129" s="267"/>
      <c r="E129" s="267"/>
      <c r="F129" s="288" t="s">
        <v>1563</v>
      </c>
      <c r="G129" s="267"/>
      <c r="H129" s="267" t="s">
        <v>1569</v>
      </c>
      <c r="I129" s="267" t="s">
        <v>1559</v>
      </c>
      <c r="J129" s="267">
        <v>15</v>
      </c>
      <c r="K129" s="313"/>
    </row>
    <row r="130" spans="2:11" s="1" customFormat="1" ht="15" customHeight="1">
      <c r="B130" s="310"/>
      <c r="C130" s="291" t="s">
        <v>1570</v>
      </c>
      <c r="D130" s="291"/>
      <c r="E130" s="291"/>
      <c r="F130" s="292" t="s">
        <v>1563</v>
      </c>
      <c r="G130" s="291"/>
      <c r="H130" s="291" t="s">
        <v>1571</v>
      </c>
      <c r="I130" s="291" t="s">
        <v>1559</v>
      </c>
      <c r="J130" s="291">
        <v>15</v>
      </c>
      <c r="K130" s="313"/>
    </row>
    <row r="131" spans="2:11" s="1" customFormat="1" ht="15" customHeight="1">
      <c r="B131" s="310"/>
      <c r="C131" s="291" t="s">
        <v>1572</v>
      </c>
      <c r="D131" s="291"/>
      <c r="E131" s="291"/>
      <c r="F131" s="292" t="s">
        <v>1563</v>
      </c>
      <c r="G131" s="291"/>
      <c r="H131" s="291" t="s">
        <v>1573</v>
      </c>
      <c r="I131" s="291" t="s">
        <v>1559</v>
      </c>
      <c r="J131" s="291">
        <v>20</v>
      </c>
      <c r="K131" s="313"/>
    </row>
    <row r="132" spans="2:11" s="1" customFormat="1" ht="15" customHeight="1">
      <c r="B132" s="310"/>
      <c r="C132" s="291" t="s">
        <v>1574</v>
      </c>
      <c r="D132" s="291"/>
      <c r="E132" s="291"/>
      <c r="F132" s="292" t="s">
        <v>1563</v>
      </c>
      <c r="G132" s="291"/>
      <c r="H132" s="291" t="s">
        <v>1575</v>
      </c>
      <c r="I132" s="291" t="s">
        <v>1559</v>
      </c>
      <c r="J132" s="291">
        <v>20</v>
      </c>
      <c r="K132" s="313"/>
    </row>
    <row r="133" spans="2:11" s="1" customFormat="1" ht="15" customHeight="1">
      <c r="B133" s="310"/>
      <c r="C133" s="267" t="s">
        <v>1562</v>
      </c>
      <c r="D133" s="267"/>
      <c r="E133" s="267"/>
      <c r="F133" s="288" t="s">
        <v>1563</v>
      </c>
      <c r="G133" s="267"/>
      <c r="H133" s="267" t="s">
        <v>1597</v>
      </c>
      <c r="I133" s="267" t="s">
        <v>1559</v>
      </c>
      <c r="J133" s="267">
        <v>50</v>
      </c>
      <c r="K133" s="313"/>
    </row>
    <row r="134" spans="2:11" s="1" customFormat="1" ht="15" customHeight="1">
      <c r="B134" s="310"/>
      <c r="C134" s="267" t="s">
        <v>1576</v>
      </c>
      <c r="D134" s="267"/>
      <c r="E134" s="267"/>
      <c r="F134" s="288" t="s">
        <v>1563</v>
      </c>
      <c r="G134" s="267"/>
      <c r="H134" s="267" t="s">
        <v>1597</v>
      </c>
      <c r="I134" s="267" t="s">
        <v>1559</v>
      </c>
      <c r="J134" s="267">
        <v>50</v>
      </c>
      <c r="K134" s="313"/>
    </row>
    <row r="135" spans="2:11" s="1" customFormat="1" ht="15" customHeight="1">
      <c r="B135" s="310"/>
      <c r="C135" s="267" t="s">
        <v>1582</v>
      </c>
      <c r="D135" s="267"/>
      <c r="E135" s="267"/>
      <c r="F135" s="288" t="s">
        <v>1563</v>
      </c>
      <c r="G135" s="267"/>
      <c r="H135" s="267" t="s">
        <v>1597</v>
      </c>
      <c r="I135" s="267" t="s">
        <v>1559</v>
      </c>
      <c r="J135" s="267">
        <v>50</v>
      </c>
      <c r="K135" s="313"/>
    </row>
    <row r="136" spans="2:11" s="1" customFormat="1" ht="15" customHeight="1">
      <c r="B136" s="310"/>
      <c r="C136" s="267" t="s">
        <v>1584</v>
      </c>
      <c r="D136" s="267"/>
      <c r="E136" s="267"/>
      <c r="F136" s="288" t="s">
        <v>1563</v>
      </c>
      <c r="G136" s="267"/>
      <c r="H136" s="267" t="s">
        <v>1597</v>
      </c>
      <c r="I136" s="267" t="s">
        <v>1559</v>
      </c>
      <c r="J136" s="267">
        <v>50</v>
      </c>
      <c r="K136" s="313"/>
    </row>
    <row r="137" spans="2:11" s="1" customFormat="1" ht="15" customHeight="1">
      <c r="B137" s="310"/>
      <c r="C137" s="267" t="s">
        <v>1585</v>
      </c>
      <c r="D137" s="267"/>
      <c r="E137" s="267"/>
      <c r="F137" s="288" t="s">
        <v>1563</v>
      </c>
      <c r="G137" s="267"/>
      <c r="H137" s="267" t="s">
        <v>1610</v>
      </c>
      <c r="I137" s="267" t="s">
        <v>1559</v>
      </c>
      <c r="J137" s="267">
        <v>255</v>
      </c>
      <c r="K137" s="313"/>
    </row>
    <row r="138" spans="2:11" s="1" customFormat="1" ht="15" customHeight="1">
      <c r="B138" s="310"/>
      <c r="C138" s="267" t="s">
        <v>1587</v>
      </c>
      <c r="D138" s="267"/>
      <c r="E138" s="267"/>
      <c r="F138" s="288" t="s">
        <v>1557</v>
      </c>
      <c r="G138" s="267"/>
      <c r="H138" s="267" t="s">
        <v>1611</v>
      </c>
      <c r="I138" s="267" t="s">
        <v>1589</v>
      </c>
      <c r="J138" s="267"/>
      <c r="K138" s="313"/>
    </row>
    <row r="139" spans="2:11" s="1" customFormat="1" ht="15" customHeight="1">
      <c r="B139" s="310"/>
      <c r="C139" s="267" t="s">
        <v>1590</v>
      </c>
      <c r="D139" s="267"/>
      <c r="E139" s="267"/>
      <c r="F139" s="288" t="s">
        <v>1557</v>
      </c>
      <c r="G139" s="267"/>
      <c r="H139" s="267" t="s">
        <v>1612</v>
      </c>
      <c r="I139" s="267" t="s">
        <v>1592</v>
      </c>
      <c r="J139" s="267"/>
      <c r="K139" s="313"/>
    </row>
    <row r="140" spans="2:11" s="1" customFormat="1" ht="15" customHeight="1">
      <c r="B140" s="310"/>
      <c r="C140" s="267" t="s">
        <v>1593</v>
      </c>
      <c r="D140" s="267"/>
      <c r="E140" s="267"/>
      <c r="F140" s="288" t="s">
        <v>1557</v>
      </c>
      <c r="G140" s="267"/>
      <c r="H140" s="267" t="s">
        <v>1593</v>
      </c>
      <c r="I140" s="267" t="s">
        <v>1592</v>
      </c>
      <c r="J140" s="267"/>
      <c r="K140" s="313"/>
    </row>
    <row r="141" spans="2:11" s="1" customFormat="1" ht="15" customHeight="1">
      <c r="B141" s="310"/>
      <c r="C141" s="267" t="s">
        <v>47</v>
      </c>
      <c r="D141" s="267"/>
      <c r="E141" s="267"/>
      <c r="F141" s="288" t="s">
        <v>1557</v>
      </c>
      <c r="G141" s="267"/>
      <c r="H141" s="267" t="s">
        <v>1613</v>
      </c>
      <c r="I141" s="267" t="s">
        <v>1592</v>
      </c>
      <c r="J141" s="267"/>
      <c r="K141" s="313"/>
    </row>
    <row r="142" spans="2:11" s="1" customFormat="1" ht="15" customHeight="1">
      <c r="B142" s="310"/>
      <c r="C142" s="267" t="s">
        <v>1614</v>
      </c>
      <c r="D142" s="267"/>
      <c r="E142" s="267"/>
      <c r="F142" s="288" t="s">
        <v>1557</v>
      </c>
      <c r="G142" s="267"/>
      <c r="H142" s="267" t="s">
        <v>1615</v>
      </c>
      <c r="I142" s="267" t="s">
        <v>1592</v>
      </c>
      <c r="J142" s="267"/>
      <c r="K142" s="313"/>
    </row>
    <row r="143" spans="2:11" s="1" customFormat="1" ht="15" customHeight="1">
      <c r="B143" s="314"/>
      <c r="C143" s="315"/>
      <c r="D143" s="315"/>
      <c r="E143" s="315"/>
      <c r="F143" s="315"/>
      <c r="G143" s="315"/>
      <c r="H143" s="315"/>
      <c r="I143" s="315"/>
      <c r="J143" s="315"/>
      <c r="K143" s="316"/>
    </row>
    <row r="144" spans="2:11" s="1" customFormat="1" ht="18.75" customHeight="1">
      <c r="B144" s="301"/>
      <c r="C144" s="301"/>
      <c r="D144" s="301"/>
      <c r="E144" s="301"/>
      <c r="F144" s="302"/>
      <c r="G144" s="301"/>
      <c r="H144" s="301"/>
      <c r="I144" s="301"/>
      <c r="J144" s="301"/>
      <c r="K144" s="301"/>
    </row>
    <row r="145" spans="2:11" s="1" customFormat="1" ht="18.75" customHeight="1">
      <c r="B145" s="274"/>
      <c r="C145" s="274"/>
      <c r="D145" s="274"/>
      <c r="E145" s="274"/>
      <c r="F145" s="274"/>
      <c r="G145" s="274"/>
      <c r="H145" s="274"/>
      <c r="I145" s="274"/>
      <c r="J145" s="274"/>
      <c r="K145" s="274"/>
    </row>
    <row r="146" spans="2:11" s="1" customFormat="1" ht="7.5" customHeight="1">
      <c r="B146" s="275"/>
      <c r="C146" s="276"/>
      <c r="D146" s="276"/>
      <c r="E146" s="276"/>
      <c r="F146" s="276"/>
      <c r="G146" s="276"/>
      <c r="H146" s="276"/>
      <c r="I146" s="276"/>
      <c r="J146" s="276"/>
      <c r="K146" s="277"/>
    </row>
    <row r="147" spans="2:11" s="1" customFormat="1" ht="45" customHeight="1">
      <c r="B147" s="278"/>
      <c r="C147" s="389" t="s">
        <v>1616</v>
      </c>
      <c r="D147" s="389"/>
      <c r="E147" s="389"/>
      <c r="F147" s="389"/>
      <c r="G147" s="389"/>
      <c r="H147" s="389"/>
      <c r="I147" s="389"/>
      <c r="J147" s="389"/>
      <c r="K147" s="279"/>
    </row>
    <row r="148" spans="2:11" s="1" customFormat="1" ht="17.25" customHeight="1">
      <c r="B148" s="278"/>
      <c r="C148" s="280" t="s">
        <v>1551</v>
      </c>
      <c r="D148" s="280"/>
      <c r="E148" s="280"/>
      <c r="F148" s="280" t="s">
        <v>1552</v>
      </c>
      <c r="G148" s="281"/>
      <c r="H148" s="280" t="s">
        <v>63</v>
      </c>
      <c r="I148" s="280" t="s">
        <v>66</v>
      </c>
      <c r="J148" s="280" t="s">
        <v>1553</v>
      </c>
      <c r="K148" s="279"/>
    </row>
    <row r="149" spans="2:11" s="1" customFormat="1" ht="17.25" customHeight="1">
      <c r="B149" s="278"/>
      <c r="C149" s="282" t="s">
        <v>1554</v>
      </c>
      <c r="D149" s="282"/>
      <c r="E149" s="282"/>
      <c r="F149" s="283" t="s">
        <v>1555</v>
      </c>
      <c r="G149" s="284"/>
      <c r="H149" s="282"/>
      <c r="I149" s="282"/>
      <c r="J149" s="282" t="s">
        <v>1556</v>
      </c>
      <c r="K149" s="279"/>
    </row>
    <row r="150" spans="2:11" s="1" customFormat="1" ht="5.25" customHeight="1">
      <c r="B150" s="290"/>
      <c r="C150" s="285"/>
      <c r="D150" s="285"/>
      <c r="E150" s="285"/>
      <c r="F150" s="285"/>
      <c r="G150" s="286"/>
      <c r="H150" s="285"/>
      <c r="I150" s="285"/>
      <c r="J150" s="285"/>
      <c r="K150" s="313"/>
    </row>
    <row r="151" spans="2:11" s="1" customFormat="1" ht="15" customHeight="1">
      <c r="B151" s="290"/>
      <c r="C151" s="317" t="s">
        <v>1560</v>
      </c>
      <c r="D151" s="267"/>
      <c r="E151" s="267"/>
      <c r="F151" s="318" t="s">
        <v>1557</v>
      </c>
      <c r="G151" s="267"/>
      <c r="H151" s="317" t="s">
        <v>1597</v>
      </c>
      <c r="I151" s="317" t="s">
        <v>1559</v>
      </c>
      <c r="J151" s="317">
        <v>120</v>
      </c>
      <c r="K151" s="313"/>
    </row>
    <row r="152" spans="2:11" s="1" customFormat="1" ht="15" customHeight="1">
      <c r="B152" s="290"/>
      <c r="C152" s="317" t="s">
        <v>1606</v>
      </c>
      <c r="D152" s="267"/>
      <c r="E152" s="267"/>
      <c r="F152" s="318" t="s">
        <v>1557</v>
      </c>
      <c r="G152" s="267"/>
      <c r="H152" s="317" t="s">
        <v>1617</v>
      </c>
      <c r="I152" s="317" t="s">
        <v>1559</v>
      </c>
      <c r="J152" s="317" t="s">
        <v>1608</v>
      </c>
      <c r="K152" s="313"/>
    </row>
    <row r="153" spans="2:11" s="1" customFormat="1" ht="15" customHeight="1">
      <c r="B153" s="290"/>
      <c r="C153" s="317" t="s">
        <v>1505</v>
      </c>
      <c r="D153" s="267"/>
      <c r="E153" s="267"/>
      <c r="F153" s="318" t="s">
        <v>1557</v>
      </c>
      <c r="G153" s="267"/>
      <c r="H153" s="317" t="s">
        <v>1618</v>
      </c>
      <c r="I153" s="317" t="s">
        <v>1559</v>
      </c>
      <c r="J153" s="317" t="s">
        <v>1608</v>
      </c>
      <c r="K153" s="313"/>
    </row>
    <row r="154" spans="2:11" s="1" customFormat="1" ht="15" customHeight="1">
      <c r="B154" s="290"/>
      <c r="C154" s="317" t="s">
        <v>1562</v>
      </c>
      <c r="D154" s="267"/>
      <c r="E154" s="267"/>
      <c r="F154" s="318" t="s">
        <v>1563</v>
      </c>
      <c r="G154" s="267"/>
      <c r="H154" s="317" t="s">
        <v>1597</v>
      </c>
      <c r="I154" s="317" t="s">
        <v>1559</v>
      </c>
      <c r="J154" s="317">
        <v>50</v>
      </c>
      <c r="K154" s="313"/>
    </row>
    <row r="155" spans="2:11" s="1" customFormat="1" ht="15" customHeight="1">
      <c r="B155" s="290"/>
      <c r="C155" s="317" t="s">
        <v>1565</v>
      </c>
      <c r="D155" s="267"/>
      <c r="E155" s="267"/>
      <c r="F155" s="318" t="s">
        <v>1557</v>
      </c>
      <c r="G155" s="267"/>
      <c r="H155" s="317" t="s">
        <v>1597</v>
      </c>
      <c r="I155" s="317" t="s">
        <v>1567</v>
      </c>
      <c r="J155" s="317"/>
      <c r="K155" s="313"/>
    </row>
    <row r="156" spans="2:11" s="1" customFormat="1" ht="15" customHeight="1">
      <c r="B156" s="290"/>
      <c r="C156" s="317" t="s">
        <v>1576</v>
      </c>
      <c r="D156" s="267"/>
      <c r="E156" s="267"/>
      <c r="F156" s="318" t="s">
        <v>1563</v>
      </c>
      <c r="G156" s="267"/>
      <c r="H156" s="317" t="s">
        <v>1597</v>
      </c>
      <c r="I156" s="317" t="s">
        <v>1559</v>
      </c>
      <c r="J156" s="317">
        <v>50</v>
      </c>
      <c r="K156" s="313"/>
    </row>
    <row r="157" spans="2:11" s="1" customFormat="1" ht="15" customHeight="1">
      <c r="B157" s="290"/>
      <c r="C157" s="317" t="s">
        <v>1584</v>
      </c>
      <c r="D157" s="267"/>
      <c r="E157" s="267"/>
      <c r="F157" s="318" t="s">
        <v>1563</v>
      </c>
      <c r="G157" s="267"/>
      <c r="H157" s="317" t="s">
        <v>1597</v>
      </c>
      <c r="I157" s="317" t="s">
        <v>1559</v>
      </c>
      <c r="J157" s="317">
        <v>50</v>
      </c>
      <c r="K157" s="313"/>
    </row>
    <row r="158" spans="2:11" s="1" customFormat="1" ht="15" customHeight="1">
      <c r="B158" s="290"/>
      <c r="C158" s="317" t="s">
        <v>1582</v>
      </c>
      <c r="D158" s="267"/>
      <c r="E158" s="267"/>
      <c r="F158" s="318" t="s">
        <v>1563</v>
      </c>
      <c r="G158" s="267"/>
      <c r="H158" s="317" t="s">
        <v>1597</v>
      </c>
      <c r="I158" s="317" t="s">
        <v>1559</v>
      </c>
      <c r="J158" s="317">
        <v>50</v>
      </c>
      <c r="K158" s="313"/>
    </row>
    <row r="159" spans="2:11" s="1" customFormat="1" ht="15" customHeight="1">
      <c r="B159" s="290"/>
      <c r="C159" s="317" t="s">
        <v>105</v>
      </c>
      <c r="D159" s="267"/>
      <c r="E159" s="267"/>
      <c r="F159" s="318" t="s">
        <v>1557</v>
      </c>
      <c r="G159" s="267"/>
      <c r="H159" s="317" t="s">
        <v>1619</v>
      </c>
      <c r="I159" s="317" t="s">
        <v>1559</v>
      </c>
      <c r="J159" s="317" t="s">
        <v>1620</v>
      </c>
      <c r="K159" s="313"/>
    </row>
    <row r="160" spans="2:11" s="1" customFormat="1" ht="15" customHeight="1">
      <c r="B160" s="290"/>
      <c r="C160" s="317" t="s">
        <v>1621</v>
      </c>
      <c r="D160" s="267"/>
      <c r="E160" s="267"/>
      <c r="F160" s="318" t="s">
        <v>1557</v>
      </c>
      <c r="G160" s="267"/>
      <c r="H160" s="317" t="s">
        <v>1622</v>
      </c>
      <c r="I160" s="317" t="s">
        <v>1592</v>
      </c>
      <c r="J160" s="317"/>
      <c r="K160" s="313"/>
    </row>
    <row r="161" spans="2:11" s="1" customFormat="1" ht="15" customHeight="1">
      <c r="B161" s="319"/>
      <c r="C161" s="299"/>
      <c r="D161" s="299"/>
      <c r="E161" s="299"/>
      <c r="F161" s="299"/>
      <c r="G161" s="299"/>
      <c r="H161" s="299"/>
      <c r="I161" s="299"/>
      <c r="J161" s="299"/>
      <c r="K161" s="320"/>
    </row>
    <row r="162" spans="2:11" s="1" customFormat="1" ht="18.75" customHeight="1">
      <c r="B162" s="301"/>
      <c r="C162" s="311"/>
      <c r="D162" s="311"/>
      <c r="E162" s="311"/>
      <c r="F162" s="321"/>
      <c r="G162" s="311"/>
      <c r="H162" s="311"/>
      <c r="I162" s="311"/>
      <c r="J162" s="311"/>
      <c r="K162" s="301"/>
    </row>
    <row r="163" spans="2:11" s="1" customFormat="1" ht="18.75" customHeight="1">
      <c r="B163" s="274"/>
      <c r="C163" s="274"/>
      <c r="D163" s="274"/>
      <c r="E163" s="274"/>
      <c r="F163" s="274"/>
      <c r="G163" s="274"/>
      <c r="H163" s="274"/>
      <c r="I163" s="274"/>
      <c r="J163" s="274"/>
      <c r="K163" s="274"/>
    </row>
    <row r="164" spans="2:11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pans="2:11" s="1" customFormat="1" ht="45" customHeight="1">
      <c r="B165" s="259"/>
      <c r="C165" s="387" t="s">
        <v>1623</v>
      </c>
      <c r="D165" s="387"/>
      <c r="E165" s="387"/>
      <c r="F165" s="387"/>
      <c r="G165" s="387"/>
      <c r="H165" s="387"/>
      <c r="I165" s="387"/>
      <c r="J165" s="387"/>
      <c r="K165" s="260"/>
    </row>
    <row r="166" spans="2:11" s="1" customFormat="1" ht="17.25" customHeight="1">
      <c r="B166" s="259"/>
      <c r="C166" s="280" t="s">
        <v>1551</v>
      </c>
      <c r="D166" s="280"/>
      <c r="E166" s="280"/>
      <c r="F166" s="280" t="s">
        <v>1552</v>
      </c>
      <c r="G166" s="322"/>
      <c r="H166" s="323" t="s">
        <v>63</v>
      </c>
      <c r="I166" s="323" t="s">
        <v>66</v>
      </c>
      <c r="J166" s="280" t="s">
        <v>1553</v>
      </c>
      <c r="K166" s="260"/>
    </row>
    <row r="167" spans="2:11" s="1" customFormat="1" ht="17.25" customHeight="1">
      <c r="B167" s="261"/>
      <c r="C167" s="282" t="s">
        <v>1554</v>
      </c>
      <c r="D167" s="282"/>
      <c r="E167" s="282"/>
      <c r="F167" s="283" t="s">
        <v>1555</v>
      </c>
      <c r="G167" s="324"/>
      <c r="H167" s="325"/>
      <c r="I167" s="325"/>
      <c r="J167" s="282" t="s">
        <v>1556</v>
      </c>
      <c r="K167" s="262"/>
    </row>
    <row r="168" spans="2:11" s="1" customFormat="1" ht="5.25" customHeight="1">
      <c r="B168" s="290"/>
      <c r="C168" s="285"/>
      <c r="D168" s="285"/>
      <c r="E168" s="285"/>
      <c r="F168" s="285"/>
      <c r="G168" s="286"/>
      <c r="H168" s="285"/>
      <c r="I168" s="285"/>
      <c r="J168" s="285"/>
      <c r="K168" s="313"/>
    </row>
    <row r="169" spans="2:11" s="1" customFormat="1" ht="15" customHeight="1">
      <c r="B169" s="290"/>
      <c r="C169" s="267" t="s">
        <v>1560</v>
      </c>
      <c r="D169" s="267"/>
      <c r="E169" s="267"/>
      <c r="F169" s="288" t="s">
        <v>1557</v>
      </c>
      <c r="G169" s="267"/>
      <c r="H169" s="267" t="s">
        <v>1597</v>
      </c>
      <c r="I169" s="267" t="s">
        <v>1559</v>
      </c>
      <c r="J169" s="267">
        <v>120</v>
      </c>
      <c r="K169" s="313"/>
    </row>
    <row r="170" spans="2:11" s="1" customFormat="1" ht="15" customHeight="1">
      <c r="B170" s="290"/>
      <c r="C170" s="267" t="s">
        <v>1606</v>
      </c>
      <c r="D170" s="267"/>
      <c r="E170" s="267"/>
      <c r="F170" s="288" t="s">
        <v>1557</v>
      </c>
      <c r="G170" s="267"/>
      <c r="H170" s="267" t="s">
        <v>1607</v>
      </c>
      <c r="I170" s="267" t="s">
        <v>1559</v>
      </c>
      <c r="J170" s="267" t="s">
        <v>1608</v>
      </c>
      <c r="K170" s="313"/>
    </row>
    <row r="171" spans="2:11" s="1" customFormat="1" ht="15" customHeight="1">
      <c r="B171" s="290"/>
      <c r="C171" s="267" t="s">
        <v>1505</v>
      </c>
      <c r="D171" s="267"/>
      <c r="E171" s="267"/>
      <c r="F171" s="288" t="s">
        <v>1557</v>
      </c>
      <c r="G171" s="267"/>
      <c r="H171" s="267" t="s">
        <v>1624</v>
      </c>
      <c r="I171" s="267" t="s">
        <v>1559</v>
      </c>
      <c r="J171" s="267" t="s">
        <v>1608</v>
      </c>
      <c r="K171" s="313"/>
    </row>
    <row r="172" spans="2:11" s="1" customFormat="1" ht="15" customHeight="1">
      <c r="B172" s="290"/>
      <c r="C172" s="267" t="s">
        <v>1562</v>
      </c>
      <c r="D172" s="267"/>
      <c r="E172" s="267"/>
      <c r="F172" s="288" t="s">
        <v>1563</v>
      </c>
      <c r="G172" s="267"/>
      <c r="H172" s="267" t="s">
        <v>1624</v>
      </c>
      <c r="I172" s="267" t="s">
        <v>1559</v>
      </c>
      <c r="J172" s="267">
        <v>50</v>
      </c>
      <c r="K172" s="313"/>
    </row>
    <row r="173" spans="2:11" s="1" customFormat="1" ht="15" customHeight="1">
      <c r="B173" s="290"/>
      <c r="C173" s="267" t="s">
        <v>1565</v>
      </c>
      <c r="D173" s="267"/>
      <c r="E173" s="267"/>
      <c r="F173" s="288" t="s">
        <v>1557</v>
      </c>
      <c r="G173" s="267"/>
      <c r="H173" s="267" t="s">
        <v>1624</v>
      </c>
      <c r="I173" s="267" t="s">
        <v>1567</v>
      </c>
      <c r="J173" s="267"/>
      <c r="K173" s="313"/>
    </row>
    <row r="174" spans="2:11" s="1" customFormat="1" ht="15" customHeight="1">
      <c r="B174" s="290"/>
      <c r="C174" s="267" t="s">
        <v>1576</v>
      </c>
      <c r="D174" s="267"/>
      <c r="E174" s="267"/>
      <c r="F174" s="288" t="s">
        <v>1563</v>
      </c>
      <c r="G174" s="267"/>
      <c r="H174" s="267" t="s">
        <v>1624</v>
      </c>
      <c r="I174" s="267" t="s">
        <v>1559</v>
      </c>
      <c r="J174" s="267">
        <v>50</v>
      </c>
      <c r="K174" s="313"/>
    </row>
    <row r="175" spans="2:11" s="1" customFormat="1" ht="15" customHeight="1">
      <c r="B175" s="290"/>
      <c r="C175" s="267" t="s">
        <v>1584</v>
      </c>
      <c r="D175" s="267"/>
      <c r="E175" s="267"/>
      <c r="F175" s="288" t="s">
        <v>1563</v>
      </c>
      <c r="G175" s="267"/>
      <c r="H175" s="267" t="s">
        <v>1624</v>
      </c>
      <c r="I175" s="267" t="s">
        <v>1559</v>
      </c>
      <c r="J175" s="267">
        <v>50</v>
      </c>
      <c r="K175" s="313"/>
    </row>
    <row r="176" spans="2:11" s="1" customFormat="1" ht="15" customHeight="1">
      <c r="B176" s="290"/>
      <c r="C176" s="267" t="s">
        <v>1582</v>
      </c>
      <c r="D176" s="267"/>
      <c r="E176" s="267"/>
      <c r="F176" s="288" t="s">
        <v>1563</v>
      </c>
      <c r="G176" s="267"/>
      <c r="H176" s="267" t="s">
        <v>1624</v>
      </c>
      <c r="I176" s="267" t="s">
        <v>1559</v>
      </c>
      <c r="J176" s="267">
        <v>50</v>
      </c>
      <c r="K176" s="313"/>
    </row>
    <row r="177" spans="2:11" s="1" customFormat="1" ht="15" customHeight="1">
      <c r="B177" s="290"/>
      <c r="C177" s="267" t="s">
        <v>119</v>
      </c>
      <c r="D177" s="267"/>
      <c r="E177" s="267"/>
      <c r="F177" s="288" t="s">
        <v>1557</v>
      </c>
      <c r="G177" s="267"/>
      <c r="H177" s="267" t="s">
        <v>1625</v>
      </c>
      <c r="I177" s="267" t="s">
        <v>1626</v>
      </c>
      <c r="J177" s="267"/>
      <c r="K177" s="313"/>
    </row>
    <row r="178" spans="2:11" s="1" customFormat="1" ht="15" customHeight="1">
      <c r="B178" s="290"/>
      <c r="C178" s="267" t="s">
        <v>66</v>
      </c>
      <c r="D178" s="267"/>
      <c r="E178" s="267"/>
      <c r="F178" s="288" t="s">
        <v>1557</v>
      </c>
      <c r="G178" s="267"/>
      <c r="H178" s="267" t="s">
        <v>1627</v>
      </c>
      <c r="I178" s="267" t="s">
        <v>1628</v>
      </c>
      <c r="J178" s="267">
        <v>1</v>
      </c>
      <c r="K178" s="313"/>
    </row>
    <row r="179" spans="2:11" s="1" customFormat="1" ht="15" customHeight="1">
      <c r="B179" s="290"/>
      <c r="C179" s="267" t="s">
        <v>62</v>
      </c>
      <c r="D179" s="267"/>
      <c r="E179" s="267"/>
      <c r="F179" s="288" t="s">
        <v>1557</v>
      </c>
      <c r="G179" s="267"/>
      <c r="H179" s="267" t="s">
        <v>1629</v>
      </c>
      <c r="I179" s="267" t="s">
        <v>1559</v>
      </c>
      <c r="J179" s="267">
        <v>20</v>
      </c>
      <c r="K179" s="313"/>
    </row>
    <row r="180" spans="2:11" s="1" customFormat="1" ht="15" customHeight="1">
      <c r="B180" s="290"/>
      <c r="C180" s="267" t="s">
        <v>63</v>
      </c>
      <c r="D180" s="267"/>
      <c r="E180" s="267"/>
      <c r="F180" s="288" t="s">
        <v>1557</v>
      </c>
      <c r="G180" s="267"/>
      <c r="H180" s="267" t="s">
        <v>1630</v>
      </c>
      <c r="I180" s="267" t="s">
        <v>1559</v>
      </c>
      <c r="J180" s="267">
        <v>255</v>
      </c>
      <c r="K180" s="313"/>
    </row>
    <row r="181" spans="2:11" s="1" customFormat="1" ht="15" customHeight="1">
      <c r="B181" s="290"/>
      <c r="C181" s="267" t="s">
        <v>120</v>
      </c>
      <c r="D181" s="267"/>
      <c r="E181" s="267"/>
      <c r="F181" s="288" t="s">
        <v>1557</v>
      </c>
      <c r="G181" s="267"/>
      <c r="H181" s="267" t="s">
        <v>1521</v>
      </c>
      <c r="I181" s="267" t="s">
        <v>1559</v>
      </c>
      <c r="J181" s="267">
        <v>10</v>
      </c>
      <c r="K181" s="313"/>
    </row>
    <row r="182" spans="2:11" s="1" customFormat="1" ht="15" customHeight="1">
      <c r="B182" s="290"/>
      <c r="C182" s="267" t="s">
        <v>121</v>
      </c>
      <c r="D182" s="267"/>
      <c r="E182" s="267"/>
      <c r="F182" s="288" t="s">
        <v>1557</v>
      </c>
      <c r="G182" s="267"/>
      <c r="H182" s="267" t="s">
        <v>1631</v>
      </c>
      <c r="I182" s="267" t="s">
        <v>1592</v>
      </c>
      <c r="J182" s="267"/>
      <c r="K182" s="313"/>
    </row>
    <row r="183" spans="2:11" s="1" customFormat="1" ht="15" customHeight="1">
      <c r="B183" s="290"/>
      <c r="C183" s="267" t="s">
        <v>1632</v>
      </c>
      <c r="D183" s="267"/>
      <c r="E183" s="267"/>
      <c r="F183" s="288" t="s">
        <v>1557</v>
      </c>
      <c r="G183" s="267"/>
      <c r="H183" s="267" t="s">
        <v>1633</v>
      </c>
      <c r="I183" s="267" t="s">
        <v>1592</v>
      </c>
      <c r="J183" s="267"/>
      <c r="K183" s="313"/>
    </row>
    <row r="184" spans="2:11" s="1" customFormat="1" ht="15" customHeight="1">
      <c r="B184" s="290"/>
      <c r="C184" s="267" t="s">
        <v>1621</v>
      </c>
      <c r="D184" s="267"/>
      <c r="E184" s="267"/>
      <c r="F184" s="288" t="s">
        <v>1557</v>
      </c>
      <c r="G184" s="267"/>
      <c r="H184" s="267" t="s">
        <v>1634</v>
      </c>
      <c r="I184" s="267" t="s">
        <v>1592</v>
      </c>
      <c r="J184" s="267"/>
      <c r="K184" s="313"/>
    </row>
    <row r="185" spans="2:11" s="1" customFormat="1" ht="15" customHeight="1">
      <c r="B185" s="290"/>
      <c r="C185" s="267" t="s">
        <v>123</v>
      </c>
      <c r="D185" s="267"/>
      <c r="E185" s="267"/>
      <c r="F185" s="288" t="s">
        <v>1563</v>
      </c>
      <c r="G185" s="267"/>
      <c r="H185" s="267" t="s">
        <v>1635</v>
      </c>
      <c r="I185" s="267" t="s">
        <v>1559</v>
      </c>
      <c r="J185" s="267">
        <v>50</v>
      </c>
      <c r="K185" s="313"/>
    </row>
    <row r="186" spans="2:11" s="1" customFormat="1" ht="15" customHeight="1">
      <c r="B186" s="290"/>
      <c r="C186" s="267" t="s">
        <v>1636</v>
      </c>
      <c r="D186" s="267"/>
      <c r="E186" s="267"/>
      <c r="F186" s="288" t="s">
        <v>1563</v>
      </c>
      <c r="G186" s="267"/>
      <c r="H186" s="267" t="s">
        <v>1637</v>
      </c>
      <c r="I186" s="267" t="s">
        <v>1638</v>
      </c>
      <c r="J186" s="267"/>
      <c r="K186" s="313"/>
    </row>
    <row r="187" spans="2:11" s="1" customFormat="1" ht="15" customHeight="1">
      <c r="B187" s="290"/>
      <c r="C187" s="267" t="s">
        <v>1639</v>
      </c>
      <c r="D187" s="267"/>
      <c r="E187" s="267"/>
      <c r="F187" s="288" t="s">
        <v>1563</v>
      </c>
      <c r="G187" s="267"/>
      <c r="H187" s="267" t="s">
        <v>1640</v>
      </c>
      <c r="I187" s="267" t="s">
        <v>1638</v>
      </c>
      <c r="J187" s="267"/>
      <c r="K187" s="313"/>
    </row>
    <row r="188" spans="2:11" s="1" customFormat="1" ht="15" customHeight="1">
      <c r="B188" s="290"/>
      <c r="C188" s="267" t="s">
        <v>1641</v>
      </c>
      <c r="D188" s="267"/>
      <c r="E188" s="267"/>
      <c r="F188" s="288" t="s">
        <v>1563</v>
      </c>
      <c r="G188" s="267"/>
      <c r="H188" s="267" t="s">
        <v>1642</v>
      </c>
      <c r="I188" s="267" t="s">
        <v>1638</v>
      </c>
      <c r="J188" s="267"/>
      <c r="K188" s="313"/>
    </row>
    <row r="189" spans="2:11" s="1" customFormat="1" ht="15" customHeight="1">
      <c r="B189" s="290"/>
      <c r="C189" s="326" t="s">
        <v>1643</v>
      </c>
      <c r="D189" s="267"/>
      <c r="E189" s="267"/>
      <c r="F189" s="288" t="s">
        <v>1563</v>
      </c>
      <c r="G189" s="267"/>
      <c r="H189" s="267" t="s">
        <v>1644</v>
      </c>
      <c r="I189" s="267" t="s">
        <v>1645</v>
      </c>
      <c r="J189" s="327" t="s">
        <v>1646</v>
      </c>
      <c r="K189" s="313"/>
    </row>
    <row r="190" spans="2:11" s="1" customFormat="1" ht="15" customHeight="1">
      <c r="B190" s="290"/>
      <c r="C190" s="326" t="s">
        <v>51</v>
      </c>
      <c r="D190" s="267"/>
      <c r="E190" s="267"/>
      <c r="F190" s="288" t="s">
        <v>1557</v>
      </c>
      <c r="G190" s="267"/>
      <c r="H190" s="264" t="s">
        <v>1647</v>
      </c>
      <c r="I190" s="267" t="s">
        <v>1648</v>
      </c>
      <c r="J190" s="267"/>
      <c r="K190" s="313"/>
    </row>
    <row r="191" spans="2:11" s="1" customFormat="1" ht="15" customHeight="1">
      <c r="B191" s="290"/>
      <c r="C191" s="326" t="s">
        <v>1649</v>
      </c>
      <c r="D191" s="267"/>
      <c r="E191" s="267"/>
      <c r="F191" s="288" t="s">
        <v>1557</v>
      </c>
      <c r="G191" s="267"/>
      <c r="H191" s="267" t="s">
        <v>1650</v>
      </c>
      <c r="I191" s="267" t="s">
        <v>1592</v>
      </c>
      <c r="J191" s="267"/>
      <c r="K191" s="313"/>
    </row>
    <row r="192" spans="2:11" s="1" customFormat="1" ht="15" customHeight="1">
      <c r="B192" s="290"/>
      <c r="C192" s="326" t="s">
        <v>1651</v>
      </c>
      <c r="D192" s="267"/>
      <c r="E192" s="267"/>
      <c r="F192" s="288" t="s">
        <v>1557</v>
      </c>
      <c r="G192" s="267"/>
      <c r="H192" s="267" t="s">
        <v>1652</v>
      </c>
      <c r="I192" s="267" t="s">
        <v>1592</v>
      </c>
      <c r="J192" s="267"/>
      <c r="K192" s="313"/>
    </row>
    <row r="193" spans="2:11" s="1" customFormat="1" ht="15" customHeight="1">
      <c r="B193" s="290"/>
      <c r="C193" s="326" t="s">
        <v>1653</v>
      </c>
      <c r="D193" s="267"/>
      <c r="E193" s="267"/>
      <c r="F193" s="288" t="s">
        <v>1563</v>
      </c>
      <c r="G193" s="267"/>
      <c r="H193" s="267" t="s">
        <v>1654</v>
      </c>
      <c r="I193" s="267" t="s">
        <v>1592</v>
      </c>
      <c r="J193" s="267"/>
      <c r="K193" s="313"/>
    </row>
    <row r="194" spans="2:11" s="1" customFormat="1" ht="15" customHeight="1">
      <c r="B194" s="319"/>
      <c r="C194" s="328"/>
      <c r="D194" s="299"/>
      <c r="E194" s="299"/>
      <c r="F194" s="299"/>
      <c r="G194" s="299"/>
      <c r="H194" s="299"/>
      <c r="I194" s="299"/>
      <c r="J194" s="299"/>
      <c r="K194" s="320"/>
    </row>
    <row r="195" spans="2:11" s="1" customFormat="1" ht="18.75" customHeight="1">
      <c r="B195" s="301"/>
      <c r="C195" s="311"/>
      <c r="D195" s="311"/>
      <c r="E195" s="311"/>
      <c r="F195" s="321"/>
      <c r="G195" s="311"/>
      <c r="H195" s="311"/>
      <c r="I195" s="311"/>
      <c r="J195" s="311"/>
      <c r="K195" s="301"/>
    </row>
    <row r="196" spans="2:11" s="1" customFormat="1" ht="18.75" customHeight="1">
      <c r="B196" s="301"/>
      <c r="C196" s="311"/>
      <c r="D196" s="311"/>
      <c r="E196" s="311"/>
      <c r="F196" s="321"/>
      <c r="G196" s="311"/>
      <c r="H196" s="311"/>
      <c r="I196" s="311"/>
      <c r="J196" s="311"/>
      <c r="K196" s="301"/>
    </row>
    <row r="197" spans="2:11" s="1" customFormat="1" ht="18.75" customHeight="1">
      <c r="B197" s="274"/>
      <c r="C197" s="274"/>
      <c r="D197" s="274"/>
      <c r="E197" s="274"/>
      <c r="F197" s="274"/>
      <c r="G197" s="274"/>
      <c r="H197" s="274"/>
      <c r="I197" s="274"/>
      <c r="J197" s="274"/>
      <c r="K197" s="274"/>
    </row>
    <row r="198" spans="2:11" s="1" customFormat="1" ht="12">
      <c r="B198" s="256"/>
      <c r="C198" s="257"/>
      <c r="D198" s="257"/>
      <c r="E198" s="257"/>
      <c r="F198" s="257"/>
      <c r="G198" s="257"/>
      <c r="H198" s="257"/>
      <c r="I198" s="257"/>
      <c r="J198" s="257"/>
      <c r="K198" s="258"/>
    </row>
    <row r="199" spans="2:11" s="1" customFormat="1" ht="22.2">
      <c r="B199" s="259"/>
      <c r="C199" s="387" t="s">
        <v>1655</v>
      </c>
      <c r="D199" s="387"/>
      <c r="E199" s="387"/>
      <c r="F199" s="387"/>
      <c r="G199" s="387"/>
      <c r="H199" s="387"/>
      <c r="I199" s="387"/>
      <c r="J199" s="387"/>
      <c r="K199" s="260"/>
    </row>
    <row r="200" spans="2:11" s="1" customFormat="1" ht="25.5" customHeight="1">
      <c r="B200" s="259"/>
      <c r="C200" s="329" t="s">
        <v>1656</v>
      </c>
      <c r="D200" s="329"/>
      <c r="E200" s="329"/>
      <c r="F200" s="329" t="s">
        <v>1657</v>
      </c>
      <c r="G200" s="330"/>
      <c r="H200" s="393" t="s">
        <v>1658</v>
      </c>
      <c r="I200" s="393"/>
      <c r="J200" s="393"/>
      <c r="K200" s="260"/>
    </row>
    <row r="201" spans="2:11" s="1" customFormat="1" ht="5.25" customHeight="1">
      <c r="B201" s="290"/>
      <c r="C201" s="285"/>
      <c r="D201" s="285"/>
      <c r="E201" s="285"/>
      <c r="F201" s="285"/>
      <c r="G201" s="311"/>
      <c r="H201" s="285"/>
      <c r="I201" s="285"/>
      <c r="J201" s="285"/>
      <c r="K201" s="313"/>
    </row>
    <row r="202" spans="2:11" s="1" customFormat="1" ht="15" customHeight="1">
      <c r="B202" s="290"/>
      <c r="C202" s="267" t="s">
        <v>1648</v>
      </c>
      <c r="D202" s="267"/>
      <c r="E202" s="267"/>
      <c r="F202" s="288" t="s">
        <v>52</v>
      </c>
      <c r="G202" s="267"/>
      <c r="H202" s="392" t="s">
        <v>1659</v>
      </c>
      <c r="I202" s="392"/>
      <c r="J202" s="392"/>
      <c r="K202" s="313"/>
    </row>
    <row r="203" spans="2:11" s="1" customFormat="1" ht="15" customHeight="1">
      <c r="B203" s="290"/>
      <c r="C203" s="267"/>
      <c r="D203" s="267"/>
      <c r="E203" s="267"/>
      <c r="F203" s="288" t="s">
        <v>53</v>
      </c>
      <c r="G203" s="267"/>
      <c r="H203" s="392" t="s">
        <v>1660</v>
      </c>
      <c r="I203" s="392"/>
      <c r="J203" s="392"/>
      <c r="K203" s="313"/>
    </row>
    <row r="204" spans="2:11" s="1" customFormat="1" ht="15" customHeight="1">
      <c r="B204" s="290"/>
      <c r="C204" s="267"/>
      <c r="D204" s="267"/>
      <c r="E204" s="267"/>
      <c r="F204" s="288" t="s">
        <v>56</v>
      </c>
      <c r="G204" s="267"/>
      <c r="H204" s="392" t="s">
        <v>1661</v>
      </c>
      <c r="I204" s="392"/>
      <c r="J204" s="392"/>
      <c r="K204" s="313"/>
    </row>
    <row r="205" spans="2:11" s="1" customFormat="1" ht="15" customHeight="1">
      <c r="B205" s="290"/>
      <c r="C205" s="267"/>
      <c r="D205" s="267"/>
      <c r="E205" s="267"/>
      <c r="F205" s="288" t="s">
        <v>54</v>
      </c>
      <c r="G205" s="267"/>
      <c r="H205" s="392" t="s">
        <v>1662</v>
      </c>
      <c r="I205" s="392"/>
      <c r="J205" s="392"/>
      <c r="K205" s="313"/>
    </row>
    <row r="206" spans="2:11" s="1" customFormat="1" ht="15" customHeight="1">
      <c r="B206" s="290"/>
      <c r="C206" s="267"/>
      <c r="D206" s="267"/>
      <c r="E206" s="267"/>
      <c r="F206" s="288" t="s">
        <v>55</v>
      </c>
      <c r="G206" s="267"/>
      <c r="H206" s="392" t="s">
        <v>1663</v>
      </c>
      <c r="I206" s="392"/>
      <c r="J206" s="392"/>
      <c r="K206" s="313"/>
    </row>
    <row r="207" spans="2:11" s="1" customFormat="1" ht="15" customHeight="1">
      <c r="B207" s="290"/>
      <c r="C207" s="267"/>
      <c r="D207" s="267"/>
      <c r="E207" s="267"/>
      <c r="F207" s="288"/>
      <c r="G207" s="267"/>
      <c r="H207" s="267"/>
      <c r="I207" s="267"/>
      <c r="J207" s="267"/>
      <c r="K207" s="313"/>
    </row>
    <row r="208" spans="2:11" s="1" customFormat="1" ht="15" customHeight="1">
      <c r="B208" s="290"/>
      <c r="C208" s="267" t="s">
        <v>1604</v>
      </c>
      <c r="D208" s="267"/>
      <c r="E208" s="267"/>
      <c r="F208" s="288" t="s">
        <v>88</v>
      </c>
      <c r="G208" s="267"/>
      <c r="H208" s="392" t="s">
        <v>1664</v>
      </c>
      <c r="I208" s="392"/>
      <c r="J208" s="392"/>
      <c r="K208" s="313"/>
    </row>
    <row r="209" spans="2:11" s="1" customFormat="1" ht="15" customHeight="1">
      <c r="B209" s="290"/>
      <c r="C209" s="267"/>
      <c r="D209" s="267"/>
      <c r="E209" s="267"/>
      <c r="F209" s="288" t="s">
        <v>1500</v>
      </c>
      <c r="G209" s="267"/>
      <c r="H209" s="392" t="s">
        <v>1501</v>
      </c>
      <c r="I209" s="392"/>
      <c r="J209" s="392"/>
      <c r="K209" s="313"/>
    </row>
    <row r="210" spans="2:11" s="1" customFormat="1" ht="15" customHeight="1">
      <c r="B210" s="290"/>
      <c r="C210" s="267"/>
      <c r="D210" s="267"/>
      <c r="E210" s="267"/>
      <c r="F210" s="288" t="s">
        <v>1498</v>
      </c>
      <c r="G210" s="267"/>
      <c r="H210" s="392" t="s">
        <v>1665</v>
      </c>
      <c r="I210" s="392"/>
      <c r="J210" s="392"/>
      <c r="K210" s="313"/>
    </row>
    <row r="211" spans="2:11" s="1" customFormat="1" ht="15" customHeight="1">
      <c r="B211" s="331"/>
      <c r="C211" s="267"/>
      <c r="D211" s="267"/>
      <c r="E211" s="267"/>
      <c r="F211" s="288" t="s">
        <v>98</v>
      </c>
      <c r="G211" s="326"/>
      <c r="H211" s="391" t="s">
        <v>1502</v>
      </c>
      <c r="I211" s="391"/>
      <c r="J211" s="391"/>
      <c r="K211" s="332"/>
    </row>
    <row r="212" spans="2:11" s="1" customFormat="1" ht="15" customHeight="1">
      <c r="B212" s="331"/>
      <c r="C212" s="267"/>
      <c r="D212" s="267"/>
      <c r="E212" s="267"/>
      <c r="F212" s="288" t="s">
        <v>1503</v>
      </c>
      <c r="G212" s="326"/>
      <c r="H212" s="391" t="s">
        <v>1666</v>
      </c>
      <c r="I212" s="391"/>
      <c r="J212" s="391"/>
      <c r="K212" s="332"/>
    </row>
    <row r="213" spans="2:11" s="1" customFormat="1" ht="15" customHeight="1">
      <c r="B213" s="331"/>
      <c r="C213" s="267"/>
      <c r="D213" s="267"/>
      <c r="E213" s="267"/>
      <c r="F213" s="288"/>
      <c r="G213" s="326"/>
      <c r="H213" s="317"/>
      <c r="I213" s="317"/>
      <c r="J213" s="317"/>
      <c r="K213" s="332"/>
    </row>
    <row r="214" spans="2:11" s="1" customFormat="1" ht="15" customHeight="1">
      <c r="B214" s="331"/>
      <c r="C214" s="267" t="s">
        <v>1628</v>
      </c>
      <c r="D214" s="267"/>
      <c r="E214" s="267"/>
      <c r="F214" s="288">
        <v>1</v>
      </c>
      <c r="G214" s="326"/>
      <c r="H214" s="391" t="s">
        <v>1667</v>
      </c>
      <c r="I214" s="391"/>
      <c r="J214" s="391"/>
      <c r="K214" s="332"/>
    </row>
    <row r="215" spans="2:11" s="1" customFormat="1" ht="15" customHeight="1">
      <c r="B215" s="331"/>
      <c r="C215" s="267"/>
      <c r="D215" s="267"/>
      <c r="E215" s="267"/>
      <c r="F215" s="288">
        <v>2</v>
      </c>
      <c r="G215" s="326"/>
      <c r="H215" s="391" t="s">
        <v>1668</v>
      </c>
      <c r="I215" s="391"/>
      <c r="J215" s="391"/>
      <c r="K215" s="332"/>
    </row>
    <row r="216" spans="2:11" s="1" customFormat="1" ht="15" customHeight="1">
      <c r="B216" s="331"/>
      <c r="C216" s="267"/>
      <c r="D216" s="267"/>
      <c r="E216" s="267"/>
      <c r="F216" s="288">
        <v>3</v>
      </c>
      <c r="G216" s="326"/>
      <c r="H216" s="391" t="s">
        <v>1669</v>
      </c>
      <c r="I216" s="391"/>
      <c r="J216" s="391"/>
      <c r="K216" s="332"/>
    </row>
    <row r="217" spans="2:11" s="1" customFormat="1" ht="15" customHeight="1">
      <c r="B217" s="331"/>
      <c r="C217" s="267"/>
      <c r="D217" s="267"/>
      <c r="E217" s="267"/>
      <c r="F217" s="288">
        <v>4</v>
      </c>
      <c r="G217" s="326"/>
      <c r="H217" s="391" t="s">
        <v>1670</v>
      </c>
      <c r="I217" s="391"/>
      <c r="J217" s="391"/>
      <c r="K217" s="332"/>
    </row>
    <row r="218" spans="2:11" s="1" customFormat="1" ht="12.75" customHeight="1">
      <c r="B218" s="333"/>
      <c r="C218" s="334"/>
      <c r="D218" s="334"/>
      <c r="E218" s="334"/>
      <c r="F218" s="334"/>
      <c r="G218" s="334"/>
      <c r="H218" s="334"/>
      <c r="I218" s="334"/>
      <c r="J218" s="334"/>
      <c r="K218" s="335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01 - Rekonstrukce kana...</vt:lpstr>
      <vt:lpstr>SO 11 - Rekonstrukce vodo...</vt:lpstr>
      <vt:lpstr>DSO 21.1 - Odstranění sep...</vt:lpstr>
      <vt:lpstr>VON - VON</vt:lpstr>
      <vt:lpstr>Pokyny pro vyplnění</vt:lpstr>
      <vt:lpstr>'DSO 21.1 - Odstranění sep...'!Názvy_tisku</vt:lpstr>
      <vt:lpstr>'Rekapitulace stavby'!Názvy_tisku</vt:lpstr>
      <vt:lpstr>'SO 01 - Rekonstrukce kana...'!Názvy_tisku</vt:lpstr>
      <vt:lpstr>'SO 11 - Rekonstrukce vodo...'!Názvy_tisku</vt:lpstr>
      <vt:lpstr>'VON - VON'!Názvy_tisku</vt:lpstr>
      <vt:lpstr>'DSO 21.1 - Odstranění sep...'!Oblast_tisku</vt:lpstr>
      <vt:lpstr>'Pokyny pro vyplnění'!Oblast_tisku</vt:lpstr>
      <vt:lpstr>'Rekapitulace stavby'!Oblast_tisku</vt:lpstr>
      <vt:lpstr>'SO 01 - Rekonstrukce kana...'!Oblast_tisku</vt:lpstr>
      <vt:lpstr>'SO 11 - Rekonstrukce vodo...'!Oblast_tisku</vt:lpstr>
      <vt:lpstr>'VON -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Komorous Michal</dc:creator>
  <cp:lastModifiedBy>Zdeněk Bláha</cp:lastModifiedBy>
  <dcterms:created xsi:type="dcterms:W3CDTF">2022-01-17T15:28:05Z</dcterms:created>
  <dcterms:modified xsi:type="dcterms:W3CDTF">2022-01-17T16:08:42Z</dcterms:modified>
</cp:coreProperties>
</file>